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525" windowWidth="14805" windowHeight="7590" firstSheet="1" activeTab="1"/>
  </bookViews>
  <sheets>
    <sheet name="Приложение 1" sheetId="3" state="hidden" r:id="rId1"/>
    <sheet name="Приложение 1,2,5" sheetId="4" r:id="rId2"/>
    <sheet name="Приложение 5" sheetId="1" state="hidden" r:id="rId3"/>
    <sheet name="Форма раскрытия" sheetId="7" state="hidden" r:id="rId4"/>
    <sheet name="Ремонт" sheetId="8" state="hidden" r:id="rId5"/>
    <sheet name="Упр. отчет за 2013г." sheetId="5" state="hidden" r:id="rId6"/>
  </sheets>
  <externalReferences>
    <externalReference r:id="rId7"/>
    <externalReference r:id="rId8"/>
  </externalReferences>
  <definedNames>
    <definedName name="_xlnm.Print_Area" localSheetId="1">'Приложение 1,2,5'!$A$1:$I$70</definedName>
    <definedName name="_xlnm.Print_Area" localSheetId="2">'Приложение 5'!$A$1:$I$12</definedName>
  </definedNames>
  <calcPr calcId="145621"/>
</workbook>
</file>

<file path=xl/calcChain.xml><?xml version="1.0" encoding="utf-8"?>
<calcChain xmlns="http://schemas.openxmlformats.org/spreadsheetml/2006/main">
  <c r="K17" i="8" l="1"/>
  <c r="G12" i="1" l="1"/>
  <c r="F12" i="1"/>
  <c r="G11" i="1"/>
  <c r="G10" i="1"/>
  <c r="F11" i="1" l="1"/>
  <c r="H12" i="1"/>
  <c r="I11" i="1"/>
  <c r="H11" i="1"/>
  <c r="I12" i="1" l="1"/>
  <c r="F10" i="1"/>
  <c r="H10" i="1"/>
  <c r="I10" i="1" l="1"/>
  <c r="H48" i="8" l="1"/>
  <c r="H47" i="8" s="1"/>
  <c r="I47" i="8"/>
  <c r="G47" i="8"/>
  <c r="F47" i="8"/>
  <c r="E47" i="8"/>
  <c r="D47" i="8"/>
  <c r="C47" i="8"/>
  <c r="B47" i="8"/>
  <c r="I46" i="8"/>
  <c r="I42" i="8" s="1"/>
  <c r="I41" i="8" s="1"/>
  <c r="J45" i="8"/>
  <c r="K45" i="8" s="1"/>
  <c r="F44" i="8"/>
  <c r="F42" i="8" s="1"/>
  <c r="E44" i="8"/>
  <c r="D44" i="8"/>
  <c r="G43" i="8"/>
  <c r="G44" i="8" s="1"/>
  <c r="E42" i="8"/>
  <c r="D42" i="8"/>
  <c r="D41" i="8" s="1"/>
  <c r="C42" i="8"/>
  <c r="B42" i="8"/>
  <c r="C41" i="8"/>
  <c r="F40" i="8"/>
  <c r="E40" i="8"/>
  <c r="F33" i="8"/>
  <c r="E33" i="8"/>
  <c r="D33" i="8"/>
  <c r="C33" i="8"/>
  <c r="B33" i="8"/>
  <c r="F32" i="8"/>
  <c r="E32" i="8"/>
  <c r="D32" i="8"/>
  <c r="C32" i="8"/>
  <c r="B32" i="8"/>
  <c r="Q25" i="8"/>
  <c r="H25" i="8"/>
  <c r="H24" i="8" s="1"/>
  <c r="I24" i="8"/>
  <c r="G24" i="8"/>
  <c r="F24" i="8"/>
  <c r="E24" i="8"/>
  <c r="D24" i="8"/>
  <c r="C24" i="8"/>
  <c r="B24" i="8"/>
  <c r="I23" i="8"/>
  <c r="J22" i="8"/>
  <c r="K22" i="8" s="1"/>
  <c r="F21" i="8"/>
  <c r="F19" i="8" s="1"/>
  <c r="E21" i="8"/>
  <c r="E19" i="8" s="1"/>
  <c r="E18" i="8" s="1"/>
  <c r="D21" i="8"/>
  <c r="G20" i="8"/>
  <c r="G21" i="8" s="1"/>
  <c r="I19" i="8"/>
  <c r="I18" i="8" s="1"/>
  <c r="D19" i="8"/>
  <c r="C19" i="8"/>
  <c r="B19" i="8"/>
  <c r="F17" i="8"/>
  <c r="E17" i="8"/>
  <c r="H13" i="8"/>
  <c r="F13" i="8"/>
  <c r="E13" i="8"/>
  <c r="K10" i="8"/>
  <c r="G9" i="8"/>
  <c r="G7" i="8"/>
  <c r="G13" i="8" s="1"/>
  <c r="F18" i="8" l="1"/>
  <c r="G18" i="8" s="1"/>
  <c r="E41" i="8"/>
  <c r="B18" i="8"/>
  <c r="F41" i="8"/>
  <c r="G41" i="8" s="1"/>
  <c r="C18" i="8"/>
  <c r="J25" i="8"/>
  <c r="H33" i="8"/>
  <c r="H43" i="8"/>
  <c r="H44" i="8" s="1"/>
  <c r="J48" i="8"/>
  <c r="K48" i="8" s="1"/>
  <c r="K47" i="8" s="1"/>
  <c r="D18" i="8"/>
  <c r="B41" i="8"/>
  <c r="L22" i="8"/>
  <c r="M22" i="8" s="1"/>
  <c r="K6" i="8"/>
  <c r="G12" i="8"/>
  <c r="G14" i="8" s="1"/>
  <c r="F9" i="8"/>
  <c r="H9" i="8"/>
  <c r="H41" i="8"/>
  <c r="G46" i="8"/>
  <c r="G42" i="8" s="1"/>
  <c r="H18" i="8"/>
  <c r="G23" i="8"/>
  <c r="G19" i="8" s="1"/>
  <c r="J6" i="8"/>
  <c r="K25" i="8"/>
  <c r="H20" i="8"/>
  <c r="J47" i="8" l="1"/>
  <c r="J43" i="8"/>
  <c r="K43" i="8" s="1"/>
  <c r="J24" i="8"/>
  <c r="J7" i="8"/>
  <c r="J13" i="8" s="1"/>
  <c r="J9" i="8"/>
  <c r="H12" i="8"/>
  <c r="H14" i="8" s="1"/>
  <c r="J18" i="8"/>
  <c r="F12" i="8"/>
  <c r="F14" i="8" s="1"/>
  <c r="E9" i="8"/>
  <c r="E12" i="8" s="1"/>
  <c r="E14" i="8" s="1"/>
  <c r="H21" i="8"/>
  <c r="J20" i="8"/>
  <c r="L25" i="8"/>
  <c r="K7" i="8"/>
  <c r="K13" i="8" s="1"/>
  <c r="K24" i="8"/>
  <c r="J41" i="8"/>
  <c r="H46" i="8"/>
  <c r="H42" i="8" s="1"/>
  <c r="J44" i="8" l="1"/>
  <c r="J46" i="8" s="1"/>
  <c r="J42" i="8" s="1"/>
  <c r="K9" i="8"/>
  <c r="K12" i="8" s="1"/>
  <c r="K14" i="8" s="1"/>
  <c r="J27" i="8"/>
  <c r="H23" i="8"/>
  <c r="H19" i="8" s="1"/>
  <c r="M25" i="8"/>
  <c r="M24" i="8" s="1"/>
  <c r="L24" i="8"/>
  <c r="K41" i="8"/>
  <c r="J21" i="8"/>
  <c r="J23" i="8" s="1"/>
  <c r="J19" i="8" s="1"/>
  <c r="K20" i="8"/>
  <c r="K18" i="8"/>
  <c r="K44" i="8"/>
  <c r="J12" i="8"/>
  <c r="J14" i="8" s="1"/>
  <c r="L18" i="8" l="1"/>
  <c r="K21" i="8"/>
  <c r="K23" i="8" s="1"/>
  <c r="L20" i="8"/>
  <c r="K46" i="8"/>
  <c r="K42" i="8" s="1"/>
  <c r="K19" i="8" l="1"/>
  <c r="L21" i="8"/>
  <c r="M20" i="8"/>
  <c r="M18" i="8"/>
  <c r="L23" i="8" l="1"/>
  <c r="L19" i="8" s="1"/>
  <c r="M21" i="8"/>
  <c r="M23" i="8" s="1"/>
  <c r="M19" i="8" s="1"/>
  <c r="C72" i="5" l="1"/>
  <c r="C71" i="5"/>
  <c r="C70" i="5"/>
  <c r="C69" i="5"/>
  <c r="C67" i="5"/>
  <c r="C66" i="5"/>
  <c r="C65" i="5"/>
  <c r="C64" i="5"/>
  <c r="C63" i="5"/>
  <c r="C62" i="5"/>
  <c r="C61" i="5"/>
  <c r="C60" i="5"/>
  <c r="C59" i="5"/>
  <c r="C58" i="5"/>
  <c r="C57" i="5"/>
  <c r="C56" i="5"/>
  <c r="C55" i="5"/>
  <c r="C54" i="5"/>
  <c r="C53" i="5"/>
  <c r="C52" i="5"/>
  <c r="C51" i="5"/>
  <c r="C50" i="5"/>
  <c r="C47" i="5"/>
  <c r="C46" i="5"/>
  <c r="C45" i="5"/>
  <c r="C44" i="5"/>
  <c r="C43" i="5"/>
  <c r="C42" i="5"/>
  <c r="C39" i="5"/>
  <c r="C38" i="5"/>
  <c r="C37" i="5"/>
  <c r="C36" i="5"/>
  <c r="C35" i="5"/>
  <c r="C34" i="5"/>
  <c r="C33" i="5"/>
  <c r="C32" i="5"/>
  <c r="C31" i="5"/>
  <c r="C30" i="5"/>
  <c r="C29" i="5"/>
  <c r="C28" i="5"/>
  <c r="C27" i="5"/>
  <c r="C26" i="5"/>
  <c r="C25" i="5"/>
  <c r="C24" i="5"/>
  <c r="C23" i="5"/>
  <c r="C22" i="5"/>
  <c r="C21" i="5"/>
  <c r="C20" i="5"/>
  <c r="C19" i="5"/>
  <c r="C18" i="5"/>
  <c r="C17" i="5"/>
  <c r="C16" i="5"/>
  <c r="C14" i="5"/>
  <c r="C13" i="5"/>
  <c r="C12" i="5"/>
  <c r="C11" i="5"/>
  <c r="C10" i="5"/>
  <c r="C9" i="5"/>
  <c r="C7" i="5"/>
  <c r="C6" i="5"/>
  <c r="C5" i="5"/>
  <c r="C4" i="5"/>
  <c r="B1" i="5"/>
</calcChain>
</file>

<file path=xl/comments1.xml><?xml version="1.0" encoding="utf-8"?>
<comments xmlns="http://schemas.openxmlformats.org/spreadsheetml/2006/main">
  <authors>
    <author>Автор</author>
  </authors>
  <commentList>
    <comment ref="E23" authorId="0">
      <text>
        <r>
          <rPr>
            <sz val="8"/>
            <color indexed="81"/>
            <rFont val="Tahoma"/>
            <family val="2"/>
            <charset val="204"/>
          </rPr>
          <t xml:space="preserve">С учетом замечаний РСТ:
Проценты + прибыль на развитие + прибыль на прочие цели
</t>
        </r>
      </text>
    </comment>
    <comment ref="E24" authorId="0">
      <text>
        <r>
          <rPr>
            <sz val="8"/>
            <color indexed="81"/>
            <rFont val="Tahoma"/>
            <family val="2"/>
            <charset val="204"/>
          </rPr>
          <t>С учетом правок РСТ:
В расчете учтен  возврат капитала, доход на капитал, налог на прибыль и сглаживание</t>
        </r>
      </text>
    </comment>
    <comment ref="E25" authorId="0">
      <text>
        <r>
          <rPr>
            <sz val="8"/>
            <color indexed="81"/>
            <rFont val="Tahoma"/>
            <family val="2"/>
            <charset val="204"/>
          </rPr>
          <t>С учетом правок РСТ:
Прибыль на развитие + прибыль на прочие цели</t>
        </r>
      </text>
    </comment>
    <comment ref="E36" authorId="0">
      <text>
        <r>
          <rPr>
            <b/>
            <sz val="8"/>
            <color indexed="81"/>
            <rFont val="Tahoma"/>
            <family val="2"/>
            <charset val="204"/>
          </rPr>
          <t>РСТ уточняют эту цифру по формам П-4</t>
        </r>
      </text>
    </comment>
  </commentList>
</comments>
</file>

<file path=xl/sharedStrings.xml><?xml version="1.0" encoding="utf-8"?>
<sst xmlns="http://schemas.openxmlformats.org/spreadsheetml/2006/main" count="466" uniqueCount="284">
  <si>
    <t>№ п/п</t>
  </si>
  <si>
    <t>Наименование показателей</t>
  </si>
  <si>
    <t>Единица измерения</t>
  </si>
  <si>
    <t>1-е полугодие</t>
  </si>
  <si>
    <t>2-е полугодие</t>
  </si>
  <si>
    <t>1.</t>
  </si>
  <si>
    <t>1.1.</t>
  </si>
  <si>
    <t>руб./МВт в мес.</t>
  </si>
  <si>
    <t>руб./МВт*ч</t>
  </si>
  <si>
    <t>1.2.</t>
  </si>
  <si>
    <t>двухставочный тариф</t>
  </si>
  <si>
    <t xml:space="preserve">ставка на содержание сетей </t>
  </si>
  <si>
    <t>ставка на оплату технологического расхода (потерь)</t>
  </si>
  <si>
    <t>одноставочный тариф</t>
  </si>
  <si>
    <t>2.</t>
  </si>
  <si>
    <t>3.</t>
  </si>
  <si>
    <t>3.1.</t>
  </si>
  <si>
    <t>3.2.</t>
  </si>
  <si>
    <t>3.3.</t>
  </si>
  <si>
    <t>%</t>
  </si>
  <si>
    <t>4.</t>
  </si>
  <si>
    <t>4.1.</t>
  </si>
  <si>
    <t>4.2.</t>
  </si>
  <si>
    <t>4.3.</t>
  </si>
  <si>
    <t>4.4.</t>
  </si>
  <si>
    <t>4.4.1.</t>
  </si>
  <si>
    <t>Показатели эффективности деятельности организации</t>
  </si>
  <si>
    <t>Выручка</t>
  </si>
  <si>
    <t>Прибыль (убыток) от продаж</t>
  </si>
  <si>
    <t>тыс. рублей</t>
  </si>
  <si>
    <t>1.3.</t>
  </si>
  <si>
    <t>EBITDA (прибыль до процентов ,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</si>
  <si>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</si>
  <si>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</si>
  <si>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</si>
  <si>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</si>
  <si>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 и более</t>
  </si>
  <si>
    <t>Показатели регулируемых видов деятельности организации</t>
  </si>
  <si>
    <t>МВт</t>
  </si>
  <si>
    <t>Заявленная мощность</t>
  </si>
  <si>
    <t>3.4.</t>
  </si>
  <si>
    <t>Объем полезного отпуска электроэнергии - всего</t>
  </si>
  <si>
    <t>тыс. кВт*ч</t>
  </si>
  <si>
    <t>3.5.</t>
  </si>
  <si>
    <t xml:space="preserve">Объем полезного отпуска электроэнергии населению и приравненным к нему категориям потребителей </t>
  </si>
  <si>
    <t>Норматив потерь электрической энергии (с указанием реквизитов приказа Минэнрего России, которым утверждены нормативы)</t>
  </si>
  <si>
    <t>НВВ по регулируемым видам деятельности организации - всего</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</si>
  <si>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</si>
  <si>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</si>
  <si>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</si>
  <si>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</si>
  <si>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t>
  </si>
  <si>
    <t>Справочно:</t>
  </si>
  <si>
    <t>Объем условных единиц</t>
  </si>
  <si>
    <t>у.е.</t>
  </si>
  <si>
    <t>Операционные расходы на условную единицу</t>
  </si>
  <si>
    <t>5.</t>
  </si>
  <si>
    <t>Показатели численности персонала и фонд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</si>
  <si>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</si>
  <si>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</si>
  <si>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</si>
  <si>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</si>
  <si>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</si>
  <si>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</si>
  <si>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</si>
  <si>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</si>
  <si>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Фактические показатели за 2013 год</t>
  </si>
  <si>
    <t>Показатели, утвержденные на 2014 год</t>
  </si>
  <si>
    <t>Предложения на 2015 год</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</si>
  <si>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</si>
  <si>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</si>
  <si>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</si>
  <si>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</si>
  <si>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</si>
  <si>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</si>
  <si>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</si>
  <si>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</si>
  <si>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</si>
  <si>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</si>
  <si>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реквизиты программы энергоэффективности (кем утверждена, дата утверждения и номер приказа)</t>
  </si>
  <si>
    <t>подконтрольные расходы всего, в том числе</t>
  </si>
  <si>
    <t>Реквизиты инвестиционной программы (кем утверждена, дата утверждения и номер приказа)</t>
  </si>
  <si>
    <t>Услуги по передаче электрической энергии (мощности)</t>
  </si>
  <si>
    <t>Информация о филиале ОАО "МРСК Юга" - "Астраханьэнерго"</t>
  </si>
  <si>
    <t>Филиал Открытого акционерного общества «Межрегиональная распределительная сетевая компания Юга» - «Астраханьэнерго»</t>
  </si>
  <si>
    <t>Филиал ОАО "МРСК Юга" - "Астраханьэнерго"</t>
  </si>
  <si>
    <t>414000, г. Астрахань, ул. Красная Набережная, д. 32</t>
  </si>
  <si>
    <t>Алаев Тимур Улюмджиевич</t>
  </si>
  <si>
    <t>kanc@astrakhanenergo.ru</t>
  </si>
  <si>
    <t>(8512) 44-31-40 (приемная)</t>
  </si>
  <si>
    <t>(8512) 79-30-15</t>
  </si>
  <si>
    <t>№
 п/п</t>
  </si>
  <si>
    <t>Наименование</t>
  </si>
  <si>
    <t>Астраханьэнерго</t>
  </si>
  <si>
    <t>Выручка РСК</t>
  </si>
  <si>
    <t xml:space="preserve"> Передача</t>
  </si>
  <si>
    <t>ТП</t>
  </si>
  <si>
    <t>Прочая (с учетом ИА)</t>
  </si>
  <si>
    <t>в т.ч.</t>
  </si>
  <si>
    <t>Прочая РСК (собств.)</t>
  </si>
  <si>
    <t>Прочая ИА (распред. на РСК)</t>
  </si>
  <si>
    <t xml:space="preserve">2. </t>
  </si>
  <si>
    <r>
      <t xml:space="preserve">Затраты РСК </t>
    </r>
    <r>
      <rPr>
        <i/>
        <sz val="11"/>
        <rFont val="Times New Roman"/>
        <family val="1"/>
        <charset val="204"/>
      </rPr>
      <t>(себестоимость)</t>
    </r>
  </si>
  <si>
    <t>Прочие (с учетом ИА)</t>
  </si>
  <si>
    <t>Валовая прибыль РСК</t>
  </si>
  <si>
    <t xml:space="preserve">Прочие </t>
  </si>
  <si>
    <t>Прочие доходы РСК</t>
  </si>
  <si>
    <t>Прочие расходы РСК</t>
  </si>
  <si>
    <t>6.</t>
  </si>
  <si>
    <t>Управленческие расходы ИА</t>
  </si>
  <si>
    <t>7.</t>
  </si>
  <si>
    <t>Прочие доходы ИА на РСК</t>
  </si>
  <si>
    <t>Прочие доходы ИА на РСК (прямые)</t>
  </si>
  <si>
    <t>8.</t>
  </si>
  <si>
    <t>Прочие расходы ИА на РСК</t>
  </si>
  <si>
    <t>Прочие расходы ИА на РСК (прямые)</t>
  </si>
  <si>
    <t>9.</t>
  </si>
  <si>
    <t>Проценты к получению ИА</t>
  </si>
  <si>
    <t>10.</t>
  </si>
  <si>
    <t>Проценты к уплате РСК</t>
  </si>
  <si>
    <t>11.</t>
  </si>
  <si>
    <t>Управленческая прибыль до н/о РСК с учетом ИА</t>
  </si>
  <si>
    <t>12.</t>
  </si>
  <si>
    <t>Налог на прибыль и иные аналогичные платежи</t>
  </si>
  <si>
    <t>Налог на прибыль и иные 
аналогичные платежи РСК</t>
  </si>
  <si>
    <t>Налог на прибыль и иные 
аналогичные платежи ИА</t>
  </si>
  <si>
    <t>13.</t>
  </si>
  <si>
    <t>Чистая прибыль</t>
  </si>
  <si>
    <t>Начальник департамента экономики</t>
  </si>
  <si>
    <t>Н.Н. Маяковская</t>
  </si>
  <si>
    <t>Форма раскрытия информации о структуре и объемах затрат на оказание услуг по передаче электрической энергии сетевыми организациями, регулирование тарифов на услуги которых осуществляется методом доходности инвестированного капитала</t>
  </si>
  <si>
    <t>Показатель</t>
  </si>
  <si>
    <t>Ед.изм.</t>
  </si>
  <si>
    <t>Примечание***</t>
  </si>
  <si>
    <t>план*</t>
  </si>
  <si>
    <t>факт**</t>
  </si>
  <si>
    <t>отклонение</t>
  </si>
  <si>
    <t>I.</t>
  </si>
  <si>
    <t>Необходимая валовая выручка на содержание (котловая)</t>
  </si>
  <si>
    <t>тыс.руб.</t>
  </si>
  <si>
    <t>ННВ без нагрузочных</t>
  </si>
  <si>
    <t>Необходимая валовая выручка на содержание (собственная)</t>
  </si>
  <si>
    <t>ФСК без нагрузочных</t>
  </si>
  <si>
    <t>Подконтрольные (операционные) расходы, включенные в НВВ</t>
  </si>
  <si>
    <t>1.1.1.</t>
  </si>
  <si>
    <t>Материальные расходы, всего</t>
  </si>
  <si>
    <t>1.1.1.1</t>
  </si>
  <si>
    <t>в том числе на ремонт</t>
  </si>
  <si>
    <t>Отклонение сложилось по статье «Услуги производственного характера на ремонт» в связи с тем, что данная структура операционных  затрат была установлена в 2009 году, однако в настоящее время производственная программа предприятия ориентирована на увеличение объема  работ по ремонту и по техническому обслуживанию хозяйственным способом, в связи с чем  высвобожденные средства на услуги подрядчика использованы  на цели оснащения персонала средствами связи, приобретение программных продуктов, используемых в технологии производства, проведения мероприятий по охране труда  и др. Такое перераспределение средств позволило предприятию наиболее эффективно использовать операционные затраты и повысить квалификацию и производительность труда производственного персонала.</t>
  </si>
  <si>
    <t>1.1.2.</t>
  </si>
  <si>
    <t>Фонд оплаты труда</t>
  </si>
  <si>
    <t>1.1.2.1</t>
  </si>
  <si>
    <t xml:space="preserve">в том числе на ремонт </t>
  </si>
  <si>
    <t>В тарифном решении учтены прямые расходы, по столбцу "факт" затраты определены с учетом накладных расходов.</t>
  </si>
  <si>
    <t>В ТБР не определены, поэтому выделены условно</t>
  </si>
  <si>
    <t>1.1.3.</t>
  </si>
  <si>
    <t>Прочие операционные расходы</t>
  </si>
  <si>
    <t>Не в полном объеме учтены фактические расходы.</t>
  </si>
  <si>
    <t>по факту в т.ч. услуги ОАО "Россети" (21,019млн.) и расходы исполаппарата (107,19 млн.)</t>
  </si>
  <si>
    <t>Неподконтрольные расходы, включенные в НВВ всего</t>
  </si>
  <si>
    <t>1.2.1.</t>
  </si>
  <si>
    <t>арендная плата</t>
  </si>
  <si>
    <t>В утвержденных РСТ расходах учтена арендная плата земельных участков. В следствии выкупа земельных участков под площадными объектами в собственность произошло увеличение налога на землю и снижение расходов по статье арендная плата</t>
  </si>
  <si>
    <t>1.2.2.</t>
  </si>
  <si>
    <t>отчисления на социальные нужды</t>
  </si>
  <si>
    <t>1.2.3.</t>
  </si>
  <si>
    <t>налог на прибыль</t>
  </si>
  <si>
    <t>Величина налога на прибыль  рассчитана с учетом положений Налогового Кодекса РФ о включении затрат, уменьшающих налогооблагаемую базу для расчета налога на прибыль. Учитывает налог на прибыль по технологическому присоединению. Исходя из финансовых результатов деятельности Общества за 2013 г. налог на прибыль распределен на филиал в соответствии с Методикой определения финансового результата деятельности РСК ОАО "МРСК Юга" по видам деятельности с учетом распределения выручки, управленческих расходов, прочих доходов и расходов и налога на прибыль исполнительного аппарата, утвержденной приказом ОАО "МРСК Юга от 27.12.2013 г. № 752</t>
  </si>
  <si>
    <t>из последнего управленческого отчета</t>
  </si>
  <si>
    <t>1.2.4.</t>
  </si>
  <si>
    <t>прочие налоги</t>
  </si>
  <si>
    <t>1.2.5.</t>
  </si>
  <si>
    <t>недополученный по независящим причинам  доход (+) / избыток средств, полученный в предыдущем периоде регулирования (-)</t>
  </si>
  <si>
    <t xml:space="preserve">По столбцу "план" учтена: корректировка НВВ по результатам 2011 г. в размере 258 638,40 тыс.руб.; выпадающие доходы по плате за технологическое присоединение в сумме 9 177 тыс.руб.; корректировка по исполнению инвестиционной программы в сумме 3 343 тыс.руб.
По столбцу "факт" учтены: сальдо резерва по сомнительным долгам; убытки прошлых лет; списание долгов нереальных к взысканию. </t>
  </si>
  <si>
    <t>Расходы из ПДР (резерв по сомнительным долгам, убытки прошлых лет, списание долгов) пропорционально себестоимости по передаче</t>
  </si>
  <si>
    <t>расшифровка по 3 статьям</t>
  </si>
  <si>
    <t>1.2.6.</t>
  </si>
  <si>
    <t>прочие неподконтрольные расходы всего:</t>
  </si>
  <si>
    <t>лизинг</t>
  </si>
  <si>
    <t>Возврат инвестированного капитала всего, в том числе:</t>
  </si>
  <si>
    <t>Снижение расходов, финансируемых из суммы возврата и дохода на капитал, связано со снижением объема полезного отпуска по факту, что привело к снижению объема товарной продукции</t>
  </si>
  <si>
    <t>1.3.1.</t>
  </si>
  <si>
    <t>размер средств, направляемых на реализацию инвестиционных программ</t>
  </si>
  <si>
    <t>Доход на инвестированный капитал всего, в том числе:</t>
  </si>
  <si>
    <t>1.4.1.</t>
  </si>
  <si>
    <t>1.5.</t>
  </si>
  <si>
    <t>Изменение необходимой валовой выручки, производимое в целях сглаживания тарифов (+/-)</t>
  </si>
  <si>
    <t>II.</t>
  </si>
  <si>
    <t>Справочно: расходы на ремонт всего (п. 1.1.1.1+п. 1.1.2.1)</t>
  </si>
  <si>
    <t>Затраты по ремонтам необходимо оценивать с учетом соответствующей доли от ЕСН,  прочих расходов, что не предусмотренно данным форматом.</t>
  </si>
  <si>
    <t>III.</t>
  </si>
  <si>
    <t xml:space="preserve">Необходимая валовая выручка на оплату технологического расхода электроэнергии (котловая) </t>
  </si>
  <si>
    <t>Снижение затрат связано со снижением среднего тарифа покупки потерь электроэнергии.</t>
  </si>
  <si>
    <t>По факту с учетом нагрузочных потерь</t>
  </si>
  <si>
    <t>Необходимая валовая выручка на оплату технологического расхода электроэнергии (собственная)</t>
  </si>
  <si>
    <t>IV.</t>
  </si>
  <si>
    <t>Норма доходности инвестированного капитала</t>
  </si>
  <si>
    <t xml:space="preserve">норма доходности инвестированного капитала, установленная федеральным органом исполнительной власти </t>
  </si>
  <si>
    <t xml:space="preserve">норма доходности на инвестированный капитал (приказ ФСТ России от 17.02.2012  №98/1-э) </t>
  </si>
  <si>
    <t>x</t>
  </si>
  <si>
    <t>норма доходности на капитал, инвестированный до начала долгосрочного периода регулирования</t>
  </si>
  <si>
    <t xml:space="preserve">региональный коэффициент доходности, установленный  органом исполнительной власти   субъекта Российской Федерации (Постановление Службы по тарифам Астраханской области от 16.10.2008 №79) </t>
  </si>
  <si>
    <t>Примечание:</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</si>
  <si>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 в столбце ”план” указываются соответствующие значения.</t>
  </si>
  <si>
    <t>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</si>
  <si>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xml:space="preserve">**Информация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  </t>
  </si>
  <si>
    <t xml:space="preserve">*** При наличии отклонений фактических значений показателей от плановых значений в столбце «Примечания» указываются причины их возникновения. В отношении показателей, перечисленных в разделе I и II формы, причины возникновения отклонений фактических значений показателей от плановых указываются при наличии указанных отклонений в размере, превышающем 15 процентов. </t>
  </si>
  <si>
    <t>Заместитель директора филиала</t>
  </si>
  <si>
    <t>по экономике и финансам</t>
  </si>
  <si>
    <t>И.Б. Анашкина</t>
  </si>
  <si>
    <t>Главный бухгалтер – начальник управления</t>
  </si>
  <si>
    <t>бухгалтерского и налогового учета и отчетности</t>
  </si>
  <si>
    <t>Э.Ю. Монакова</t>
  </si>
  <si>
    <t>Е.Н. Панкрашова</t>
  </si>
  <si>
    <t>(8512) 79-30-55</t>
  </si>
  <si>
    <t xml:space="preserve">Приложение  №2
к распоряжению ОАО «МРСК Юга»
от 24.03.2011 №36
</t>
  </si>
  <si>
    <t>Отклонение, %</t>
  </si>
  <si>
    <t>**** С учетом управленческих расходов исполнительного аппарата.</t>
  </si>
  <si>
    <t>***** С учетом распределения сальдо  прочих расходов и доходов из прибыли  исполнительного аппарата.</t>
  </si>
  <si>
    <t>Предложения ОАО "МРСК Юга" по долгосрочным параметрам регулирования для филиала ОАО "МРСК Юга" - "Астраханьэнерго"</t>
  </si>
  <si>
    <t>Анализ затрат выделенных на ремонтную деятельность  "Астраханьэнерго" в тарифах</t>
  </si>
  <si>
    <t>Статьи затрат</t>
  </si>
  <si>
    <t>2007 год</t>
  </si>
  <si>
    <t>2008 год</t>
  </si>
  <si>
    <t>2009 год</t>
  </si>
  <si>
    <t>2010 год</t>
  </si>
  <si>
    <t>2011 год</t>
  </si>
  <si>
    <t>2013 год</t>
  </si>
  <si>
    <t>2014 год</t>
  </si>
  <si>
    <t>Постановление РСТ от 06.12.2006 №103</t>
  </si>
  <si>
    <t>Постановление РСТ от 30.01.2008 №6</t>
  </si>
  <si>
    <t>Постановление РСТ от 16.10.2008 №79 на 2009-2011 гг.</t>
  </si>
  <si>
    <t>Расчетно</t>
  </si>
  <si>
    <t>Постановление РСТ от 17.12.2012 №273</t>
  </si>
  <si>
    <t>Постановление РСТ от 17.12.2012 №274</t>
  </si>
  <si>
    <t>Постановление РСТ от 17.12.2013 №222</t>
  </si>
  <si>
    <t>Вспомогательные материалы</t>
  </si>
  <si>
    <t>Работы и услуги производственного характера</t>
  </si>
  <si>
    <t>Материалы на ТО</t>
  </si>
  <si>
    <t>Подряд ТО</t>
  </si>
  <si>
    <t>Всего материалы на ремонт и ТО</t>
  </si>
  <si>
    <t>Всего подряд ремонт и ТО</t>
  </si>
  <si>
    <t>Итого</t>
  </si>
  <si>
    <t>2013 по ТБР</t>
  </si>
  <si>
    <t>2013 факт</t>
  </si>
  <si>
    <t>2014 по ТБР</t>
  </si>
  <si>
    <t>Коэффициент индексации</t>
  </si>
  <si>
    <t>Затраты на ремонт всего, в т.ч.</t>
  </si>
  <si>
    <t>Хоз. способ</t>
  </si>
  <si>
    <t xml:space="preserve"> ФОТ</t>
  </si>
  <si>
    <t>коэф.инд</t>
  </si>
  <si>
    <t>ЕСН</t>
  </si>
  <si>
    <t>% страховых отчислений</t>
  </si>
  <si>
    <t>Материалы и запчасти</t>
  </si>
  <si>
    <t>Прочие  расходы *</t>
  </si>
  <si>
    <t>разница</t>
  </si>
  <si>
    <t>Подрядный способ</t>
  </si>
  <si>
    <t xml:space="preserve">Услуги сторонних ремонтных организаций </t>
  </si>
  <si>
    <t>Стоимость давальческих материалов</t>
  </si>
  <si>
    <t xml:space="preserve">* С 01.01.2009 филиал ОАО «МРСК Юга» - «Астраханьэнерго» перешел на регулирование тарифов с применением метода доходности инвестированного капитала. Расходы на ремонт на 2011-2017 годы определены в составе операционных расходов на последующие годы долгосрочного периода регулирования путем индексации базового уровня операционных расходов в соответствии с Постановлением Правительства РФ от 29 декабря 2011 г. N 1178 и параметрами прогноза социально-экономического развития Российской Федерации. </t>
  </si>
  <si>
    <t>** Показатели приведены с учетом расходов на оплату труда и ЕСН, а также прочих расходов. В состав прочих затрат на ремонт входят амортизация, командировочные, электрическая, тепловая энергия и т.д. (подробная расшифровка в листе Выгрузка).  В тарифном решении (Постановление службы по тарифам Астраханской области от 16.10.2008 №79) расходы на ремонт основных средств выделены только по статьям «Вспомогательные материалы» и «Работы и услуги производственного характера».</t>
  </si>
  <si>
    <r>
      <t xml:space="preserve">2012 год:
ремонт подрядным способом выделен из общей суммы работ и услуг, определенной на 2012 год с учетом коэф.инд от утв. на 2011 год: 145 265 * 1,0202 - 49 118 = </t>
    </r>
    <r>
      <rPr>
        <b/>
        <sz val="10"/>
        <rFont val="Arial"/>
        <family val="2"/>
        <charset val="204"/>
      </rPr>
      <t>99 081</t>
    </r>
    <r>
      <rPr>
        <sz val="10"/>
        <rFont val="Arial"/>
        <family val="2"/>
        <charset val="204"/>
      </rPr>
      <t>. С работ и услуг сняты затраты на ОКУ в размере, заявленном филиалом на 2012 год и принятом РСТ в зарплате. (466 935 * 1,0202 + 49 118 = 525 475)</t>
    </r>
  </si>
  <si>
    <t>2013 год:
ремонт подрядным способом определен с учетом коэффициента индексации 1,0404 от 2012 года.</t>
  </si>
  <si>
    <t>ТО выделено условно относительно фактической себестоимости 2012 года</t>
  </si>
  <si>
    <t>Затраты на ТО, в т.ч.</t>
  </si>
  <si>
    <t>тарифная заявка (сентябрь)</t>
  </si>
  <si>
    <t>из расп.191 за 2013г.</t>
  </si>
  <si>
    <t xml:space="preserve">распоряжение Министерства промышленности, транспорта и природных ресурсов Астраханской области от 24.09.2013 №79-Р </t>
  </si>
  <si>
    <t xml:space="preserve">распоряжение Министерства промышленности, транспорта и природных ресурсов Астраханской области от 26.09.2014 №225-Р </t>
  </si>
  <si>
    <t>Приложение 1</t>
  </si>
  <si>
    <t>Приложение 2</t>
  </si>
  <si>
    <t>Приложение 5</t>
  </si>
  <si>
    <t>утверждена Советом директоров ОАО "МРСК Юга", 19.12.2013 протокол №121/2013</t>
  </si>
  <si>
    <t>18.03.2013, 2013-2015гг.</t>
  </si>
  <si>
    <t>х</t>
  </si>
  <si>
    <r>
      <rPr>
        <sz val="11"/>
        <color theme="1"/>
        <rFont val="Times New Roman"/>
        <family val="1"/>
        <charset val="204"/>
      </rPr>
      <t xml:space="preserve">* </t>
    </r>
    <r>
      <rPr>
        <sz val="10"/>
        <color theme="1"/>
        <rFont val="Times New Roman"/>
        <family val="1"/>
        <charset val="204"/>
      </rPr>
      <t>филиал не является юридическим лицом</t>
    </r>
  </si>
  <si>
    <t>Уставный капитал (складочный капитал, уставный фонд, вклады товарищей) *</t>
  </si>
  <si>
    <t>Анализ финансовой устойчивости по величине излишка (недостатка) собственных оборотных средств *</t>
  </si>
  <si>
    <t>неподконтрольные расходы всего (без затрат на покупку потерь)</t>
  </si>
  <si>
    <t>тыс. рублей
(у.е.)</t>
  </si>
  <si>
    <t>В последний раз норматив технологического расхода (потерь) был утвержден на 2012 год в размере 14,96% приказом Минэнерго РФ от 29.03.2012 №127 (в условиях действия договоров аренды объектов ЕНЭС). На 2014 год при определении затрат на покупку потерь учтен норматив 17,44 % (с учетом прекращения действия договоров аренды объектов ЕНЭС и снижения по программе энергосбережения и повышения энергетической эффективности )</t>
  </si>
  <si>
    <t>Распоряжение Министерства промышленности, транспорта и природных ресурсов Астраханской области от 24.09.2013 № 79-Р (с изменениями от 26.09.2014 № 225-р).</t>
  </si>
  <si>
    <t>Фактические показатели за 2013 год*</t>
  </si>
  <si>
    <t>*фактические тарифы приведены только по потребителям, рассчитывающимся по факту по двухставочным тарифам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</si>
</sst>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_-* #,##0_$_-;\-* #,##0_$_-;_-* &quot;-&quot;_$_-;_-@_-"/>
    <numFmt numFmtId="167" formatCode="_-* #,##0.00_$_-;\-* #,##0.00_$_-;_-* &quot;-&quot;??_$_-;_-@_-"/>
    <numFmt numFmtId="168" formatCode="&quot;$&quot;#,##0_);[Red]\(&quot;$&quot;#,##0\)"/>
    <numFmt numFmtId="169" formatCode="_-* #,##0.00&quot;$&quot;_-;\-* #,##0.00&quot;$&quot;_-;_-* &quot;-&quot;??&quot;$&quot;_-;_-@_-"/>
    <numFmt numFmtId="170" formatCode="General_)"/>
    <numFmt numFmtId="171" formatCode="_ * #,##0_)_р_._ ;_ * \(#,##0\)_р_._ ;_ * &quot;-&quot;_)_р_._ ;_ @_ "/>
    <numFmt numFmtId="172" formatCode="_-* #,##0_р_._-;\-* #,##0_р_._-;_-* &quot;-&quot;??_р_._-;_-@_-"/>
    <numFmt numFmtId="173" formatCode="#,##0.0"/>
    <numFmt numFmtId="174" formatCode="0.0000"/>
    <numFmt numFmtId="175" formatCode="0.000"/>
    <numFmt numFmtId="176" formatCode="0.00000"/>
    <numFmt numFmtId="177" formatCode="#,##0.0000"/>
    <numFmt numFmtId="180" formatCode="_-* #,##0.0_р_._-;\-* #,##0.0_р_._-;_-* &quot;-&quot;??_р_._-;_-@_-"/>
  </numFmts>
  <fonts count="10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Calibri"/>
      <family val="2"/>
      <scheme val="minor"/>
    </font>
    <font>
      <b/>
      <sz val="11"/>
      <color theme="1"/>
      <name val="Calibri"/>
      <family val="2"/>
      <charset val="204"/>
      <scheme val="minor"/>
    </font>
    <font>
      <u/>
      <sz val="11"/>
      <color theme="10"/>
      <name val="Calibri"/>
      <family val="2"/>
      <scheme val="minor"/>
    </font>
    <font>
      <sz val="11"/>
      <name val="Times New Roman"/>
      <family val="1"/>
      <charset val="204"/>
    </font>
    <font>
      <b/>
      <sz val="16"/>
      <name val="Times New Roman"/>
      <family val="1"/>
      <charset val="204"/>
    </font>
    <font>
      <sz val="16"/>
      <name val="Arial"/>
      <family val="2"/>
      <charset val="204"/>
    </font>
    <font>
      <b/>
      <sz val="11"/>
      <name val="Times New Roman"/>
      <family val="1"/>
      <charset val="204"/>
    </font>
    <font>
      <i/>
      <sz val="11"/>
      <name val="Times New Roman"/>
      <family val="1"/>
      <charset val="204"/>
    </font>
    <font>
      <sz val="10"/>
      <name val="Arial Cyr"/>
      <charset val="204"/>
    </font>
    <font>
      <sz val="10"/>
      <name val="Arial"/>
      <family val="2"/>
      <charset val="204"/>
    </font>
    <font>
      <b/>
      <sz val="14"/>
      <name val="Times New Roman"/>
      <family val="1"/>
      <charset val="204"/>
    </font>
    <font>
      <sz val="12"/>
      <color rgb="FFFF0000"/>
      <name val="Times New Roman"/>
      <family val="1"/>
      <charset val="204"/>
    </font>
    <font>
      <sz val="12"/>
      <name val="Times New Roman"/>
      <family val="1"/>
      <charset val="204"/>
    </font>
    <font>
      <i/>
      <sz val="12"/>
      <name val="Times New Roman"/>
      <family val="1"/>
      <charset val="204"/>
    </font>
    <font>
      <sz val="11"/>
      <color indexed="8"/>
      <name val="Times New Roman"/>
      <family val="1"/>
      <charset val="204"/>
    </font>
    <font>
      <b/>
      <sz val="16"/>
      <color indexed="8"/>
      <name val="Times New Roman"/>
      <family val="1"/>
      <charset val="204"/>
    </font>
    <font>
      <sz val="16"/>
      <color indexed="8"/>
      <name val="Times New Roman"/>
      <family val="1"/>
      <charset val="204"/>
    </font>
    <font>
      <b/>
      <sz val="12"/>
      <color indexed="8"/>
      <name val="Times New Roman"/>
      <family val="1"/>
      <charset val="204"/>
    </font>
    <font>
      <sz val="12"/>
      <color indexed="8"/>
      <name val="Times New Roman"/>
      <family val="1"/>
      <charset val="204"/>
    </font>
    <font>
      <i/>
      <sz val="12"/>
      <color indexed="8"/>
      <name val="Times New Roman"/>
      <family val="1"/>
      <charset val="204"/>
    </font>
    <font>
      <sz val="11"/>
      <color theme="1"/>
      <name val="Times New Roman"/>
      <family val="1"/>
      <charset val="204"/>
    </font>
    <font>
      <sz val="16"/>
      <color theme="1"/>
      <name val="Calibri"/>
      <family val="2"/>
      <charset val="204"/>
      <scheme val="minor"/>
    </font>
    <font>
      <sz val="10"/>
      <name val="Helv"/>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sz val="10"/>
      <color indexed="8"/>
      <name val="Arial"/>
      <family val="2"/>
    </font>
    <font>
      <sz val="11"/>
      <color indexed="8"/>
      <name val="Calibri"/>
      <family val="2"/>
      <charset val="204"/>
    </font>
    <font>
      <sz val="10"/>
      <color indexed="9"/>
      <name val="Arial"/>
      <family val="2"/>
    </font>
    <font>
      <sz val="11"/>
      <color indexed="9"/>
      <name val="Calibri"/>
      <family val="2"/>
      <charset val="204"/>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8"/>
      <name val="Optima"/>
    </font>
    <font>
      <sz val="8"/>
      <name val="Helv"/>
      <charset val="204"/>
    </font>
    <font>
      <b/>
      <sz val="11"/>
      <color indexed="63"/>
      <name val="Calibri"/>
      <family val="2"/>
    </font>
    <font>
      <sz val="8"/>
      <name val="Helv"/>
    </font>
    <font>
      <b/>
      <sz val="10"/>
      <color indexed="8"/>
      <name val="Arial"/>
      <family val="2"/>
    </font>
    <font>
      <b/>
      <sz val="10"/>
      <color indexed="39"/>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9"/>
      <color indexed="20"/>
      <name val="Arial"/>
      <family val="2"/>
    </font>
    <font>
      <sz val="9"/>
      <color indexed="48"/>
      <name val="Arial"/>
      <family val="2"/>
    </font>
    <font>
      <b/>
      <sz val="9"/>
      <color indexed="20"/>
      <name val="Arial"/>
      <family val="2"/>
    </font>
    <font>
      <b/>
      <sz val="18"/>
      <color indexed="62"/>
      <name val="Cambria"/>
      <family val="2"/>
    </font>
    <font>
      <sz val="11"/>
      <color indexed="10"/>
      <name val="Calibri"/>
      <family val="2"/>
    </font>
    <font>
      <sz val="10"/>
      <name val="Arial Cyr"/>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4"/>
      <name val="Franklin Gothic Medium"/>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9"/>
      <name val="Tahoma"/>
      <family val="2"/>
      <charset val="204"/>
    </font>
    <font>
      <b/>
      <sz val="10"/>
      <color indexed="12"/>
      <name val="Arial Cyr"/>
      <family val="2"/>
      <charset val="204"/>
    </font>
    <font>
      <sz val="9"/>
      <name val="Tahoma"/>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amily val="2"/>
    </font>
    <font>
      <sz val="11"/>
      <color indexed="10"/>
      <name val="Calibri"/>
      <family val="2"/>
      <charset val="204"/>
    </font>
    <font>
      <sz val="10"/>
      <name val="NTHarmonica"/>
    </font>
    <font>
      <sz val="11"/>
      <color indexed="17"/>
      <name val="Calibri"/>
      <family val="2"/>
      <charset val="204"/>
    </font>
    <font>
      <b/>
      <sz val="12"/>
      <name val="Times New Roman"/>
      <family val="1"/>
      <charset val="204"/>
    </font>
    <font>
      <sz val="11"/>
      <color theme="1"/>
      <name val="Calibri"/>
      <family val="2"/>
      <scheme val="minor"/>
    </font>
    <font>
      <b/>
      <sz val="10"/>
      <name val="Arial Cyr"/>
      <charset val="204"/>
    </font>
    <font>
      <sz val="10"/>
      <name val="Times New Roman"/>
      <family val="1"/>
      <charset val="204"/>
    </font>
    <font>
      <b/>
      <sz val="10"/>
      <name val="Times New Roman"/>
      <family val="1"/>
      <charset val="204"/>
    </font>
    <font>
      <i/>
      <sz val="10"/>
      <name val="Arial Cyr"/>
      <charset val="204"/>
    </font>
    <font>
      <b/>
      <sz val="10"/>
      <name val="Arial"/>
      <family val="2"/>
      <charset val="204"/>
    </font>
    <font>
      <b/>
      <sz val="10"/>
      <name val="Arial CYR"/>
    </font>
    <font>
      <sz val="10"/>
      <color rgb="FFFF0000"/>
      <name val="Arial CYR"/>
    </font>
    <font>
      <i/>
      <sz val="9"/>
      <name val="Arial CYR"/>
      <charset val="204"/>
    </font>
    <font>
      <b/>
      <u/>
      <sz val="10"/>
      <name val="Arial Cyr"/>
      <charset val="204"/>
    </font>
    <font>
      <sz val="9"/>
      <name val="Times New Roman"/>
      <family val="1"/>
      <charset val="204"/>
    </font>
    <font>
      <b/>
      <sz val="8"/>
      <color indexed="81"/>
      <name val="Tahoma"/>
      <family val="2"/>
      <charset val="204"/>
    </font>
    <font>
      <sz val="8"/>
      <color indexed="81"/>
      <name val="Tahoma"/>
      <family val="2"/>
      <charset val="204"/>
    </font>
    <font>
      <sz val="10"/>
      <color theme="1"/>
      <name val="Times New Roman"/>
      <family val="1"/>
      <charset val="204"/>
    </font>
    <font>
      <b/>
      <sz val="11"/>
      <color theme="1"/>
      <name val="Times New Roman"/>
      <family val="1"/>
      <charset val="204"/>
    </font>
    <font>
      <b/>
      <i/>
      <sz val="11"/>
      <color theme="1"/>
      <name val="Times New Roman"/>
      <family val="1"/>
      <charset val="204"/>
    </font>
    <font>
      <b/>
      <sz val="14"/>
      <color theme="1"/>
      <name val="Times New Roman"/>
      <family val="1"/>
      <charset val="204"/>
    </font>
    <font>
      <u/>
      <sz val="11"/>
      <color theme="10"/>
      <name val="Times New Roman"/>
      <family val="1"/>
      <charset val="204"/>
    </font>
  </fonts>
  <fills count="8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lightGray">
        <fgColor indexed="22"/>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7"/>
        <bgColor indexed="64"/>
      </patternFill>
    </fill>
    <fill>
      <patternFill patternType="solid">
        <fgColor indexed="43"/>
        <bgColor indexed="6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2"/>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FFCC"/>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48"/>
      </top>
      <bottom style="double">
        <color indexed="48"/>
      </bottom>
      <diagonal/>
    </border>
    <border>
      <left style="hair">
        <color indexed="64"/>
      </left>
      <right/>
      <top style="hair">
        <color indexed="64"/>
      </top>
      <bottom style="hair">
        <color indexed="9"/>
      </bottom>
      <diagonal/>
    </border>
    <border>
      <left/>
      <right/>
      <top/>
      <bottom style="thick">
        <color indexed="62"/>
      </bottom>
      <diagonal/>
    </border>
    <border>
      <left/>
      <right/>
      <top/>
      <bottom style="medium">
        <color indexed="30"/>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281">
    <xf numFmtId="0" fontId="0" fillId="0" borderId="0"/>
    <xf numFmtId="0" fontId="6" fillId="0" borderId="0" applyNumberFormat="0" applyFill="0" applyBorder="0" applyAlignment="0" applyProtection="0"/>
    <xf numFmtId="0" fontId="12" fillId="0" borderId="0"/>
    <xf numFmtId="0" fontId="13" fillId="0" borderId="0"/>
    <xf numFmtId="0" fontId="3" fillId="0" borderId="0"/>
    <xf numFmtId="9" fontId="3" fillId="0" borderId="0" applyFont="0" applyFill="0" applyBorder="0" applyAlignment="0" applyProtection="0"/>
    <xf numFmtId="0" fontId="26" fillId="0" borderId="0"/>
    <xf numFmtId="0" fontId="26" fillId="0" borderId="0"/>
    <xf numFmtId="0" fontId="26" fillId="0" borderId="0"/>
    <xf numFmtId="0" fontId="27" fillId="0" borderId="0"/>
    <xf numFmtId="0" fontId="27" fillId="0" borderId="0"/>
    <xf numFmtId="0" fontId="26" fillId="0" borderId="0"/>
    <xf numFmtId="0" fontId="26" fillId="0" borderId="0"/>
    <xf numFmtId="0" fontId="26" fillId="0" borderId="0"/>
    <xf numFmtId="0" fontId="27" fillId="0" borderId="0"/>
    <xf numFmtId="0" fontId="27" fillId="0" borderId="0"/>
    <xf numFmtId="0" fontId="26" fillId="0" borderId="0"/>
    <xf numFmtId="0" fontId="26" fillId="0" borderId="0"/>
    <xf numFmtId="0" fontId="26" fillId="0" borderId="0"/>
    <xf numFmtId="44" fontId="28" fillId="0" borderId="0">
      <protection locked="0"/>
    </xf>
    <xf numFmtId="44" fontId="28" fillId="0" borderId="0">
      <protection locked="0"/>
    </xf>
    <xf numFmtId="44" fontId="28" fillId="0" borderId="0">
      <protection locked="0"/>
    </xf>
    <xf numFmtId="0" fontId="29" fillId="0" borderId="0">
      <protection locked="0"/>
    </xf>
    <xf numFmtId="0" fontId="29" fillId="0" borderId="0">
      <protection locked="0"/>
    </xf>
    <xf numFmtId="0" fontId="28" fillId="0" borderId="28">
      <protection locked="0"/>
    </xf>
    <xf numFmtId="0" fontId="30" fillId="7" borderId="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1" fillId="20" borderId="0" applyNumberFormat="0" applyBorder="0" applyAlignment="0" applyProtection="0"/>
    <xf numFmtId="0" fontId="31" fillId="9"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0" borderId="0" applyNumberFormat="0" applyBorder="0" applyAlignment="0" applyProtection="0"/>
    <xf numFmtId="0" fontId="3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17" borderId="0" applyNumberFormat="0" applyBorder="0" applyAlignment="0" applyProtection="0"/>
    <xf numFmtId="0" fontId="32" fillId="24" borderId="0" applyNumberFormat="0" applyBorder="0" applyAlignment="0" applyProtection="0"/>
    <xf numFmtId="0" fontId="32" fillId="27" borderId="0" applyNumberFormat="0" applyBorder="0" applyAlignment="0" applyProtection="0"/>
    <xf numFmtId="0" fontId="33" fillId="20" borderId="0" applyNumberFormat="0" applyBorder="0" applyAlignment="0" applyProtection="0"/>
    <xf numFmtId="0" fontId="33" fillId="9"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0" borderId="0" applyNumberFormat="0" applyBorder="0" applyAlignment="0" applyProtection="0"/>
    <xf numFmtId="0" fontId="33" fillId="23" borderId="0" applyNumberFormat="0" applyBorder="0" applyAlignment="0" applyProtection="0"/>
    <xf numFmtId="0" fontId="34" fillId="28"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5" fillId="42" borderId="0" applyNumberFormat="0" applyBorder="0" applyAlignment="0" applyProtection="0"/>
    <xf numFmtId="0" fontId="35" fillId="44"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5" fillId="34" borderId="0" applyNumberFormat="0" applyBorder="0" applyAlignment="0" applyProtection="0"/>
    <xf numFmtId="0" fontId="35" fillId="45"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5" fillId="47" borderId="0" applyNumberFormat="0" applyBorder="0" applyAlignment="0" applyProtection="0"/>
    <xf numFmtId="0" fontId="37" fillId="38" borderId="0" applyNumberFormat="0" applyBorder="0" applyAlignment="0" applyProtection="0"/>
    <xf numFmtId="0" fontId="38" fillId="48" borderId="29" applyNumberFormat="0" applyAlignment="0" applyProtection="0"/>
    <xf numFmtId="0" fontId="39" fillId="39" borderId="30" applyNumberFormat="0" applyAlignment="0" applyProtection="0"/>
    <xf numFmtId="166" fontId="13" fillId="0" borderId="0" applyFont="0" applyFill="0" applyBorder="0" applyAlignment="0" applyProtection="0"/>
    <xf numFmtId="167" fontId="13" fillId="0" borderId="0" applyFont="0" applyFill="0" applyBorder="0" applyAlignment="0" applyProtection="0"/>
    <xf numFmtId="168" fontId="30" fillId="0" borderId="0" applyFont="0" applyFill="0" applyBorder="0" applyAlignment="0" applyProtection="0"/>
    <xf numFmtId="169" fontId="13" fillId="0" borderId="0" applyFont="0" applyFill="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1" fillId="0" borderId="0" applyNumberFormat="0" applyFill="0" applyBorder="0" applyAlignment="0" applyProtection="0"/>
    <xf numFmtId="0" fontId="42" fillId="52" borderId="0" applyNumberFormat="0" applyBorder="0" applyAlignment="0" applyProtection="0"/>
    <xf numFmtId="0" fontId="43" fillId="0" borderId="31" applyNumberFormat="0" applyFill="0" applyAlignment="0" applyProtection="0"/>
    <xf numFmtId="0" fontId="44" fillId="0" borderId="32" applyNumberFormat="0" applyFill="0" applyAlignment="0" applyProtection="0"/>
    <xf numFmtId="0" fontId="45" fillId="0" borderId="33" applyNumberFormat="0" applyFill="0" applyAlignment="0" applyProtection="0"/>
    <xf numFmtId="0" fontId="45" fillId="0" borderId="0" applyNumberFormat="0" applyFill="0" applyBorder="0" applyAlignment="0" applyProtection="0"/>
    <xf numFmtId="0" fontId="46" fillId="47" borderId="29" applyNumberFormat="0" applyAlignment="0" applyProtection="0"/>
    <xf numFmtId="0" fontId="47" fillId="0" borderId="34" applyNumberFormat="0" applyFill="0" applyAlignment="0" applyProtection="0"/>
    <xf numFmtId="0" fontId="48" fillId="47" borderId="0" applyNumberFormat="0" applyBorder="0" applyAlignment="0" applyProtection="0"/>
    <xf numFmtId="0" fontId="30" fillId="0" borderId="35"/>
    <xf numFmtId="0" fontId="49" fillId="0" borderId="0"/>
    <xf numFmtId="0" fontId="50" fillId="0" borderId="0"/>
    <xf numFmtId="0" fontId="13" fillId="46" borderId="36" applyNumberFormat="0" applyFont="0" applyAlignment="0" applyProtection="0"/>
    <xf numFmtId="0" fontId="51" fillId="48" borderId="37" applyNumberFormat="0" applyAlignment="0" applyProtection="0"/>
    <xf numFmtId="0" fontId="52" fillId="0" borderId="0" applyNumberFormat="0">
      <alignment horizontal="left"/>
    </xf>
    <xf numFmtId="4" fontId="53" fillId="53" borderId="38" applyNumberFormat="0" applyProtection="0">
      <alignment vertical="center"/>
    </xf>
    <xf numFmtId="4" fontId="54" fillId="53" borderId="38" applyNumberFormat="0" applyProtection="0">
      <alignment vertical="center"/>
    </xf>
    <xf numFmtId="4" fontId="53" fillId="53" borderId="38" applyNumberFormat="0" applyProtection="0">
      <alignment horizontal="left" vertical="center" indent="1"/>
    </xf>
    <xf numFmtId="0" fontId="53" fillId="53" borderId="38" applyNumberFormat="0" applyProtection="0">
      <alignment horizontal="left" vertical="top" indent="1"/>
    </xf>
    <xf numFmtId="4" fontId="53" fillId="8" borderId="0" applyNumberFormat="0" applyProtection="0">
      <alignment horizontal="left" vertical="center" indent="1"/>
    </xf>
    <xf numFmtId="4" fontId="31" fillId="13" borderId="38" applyNumberFormat="0" applyProtection="0">
      <alignment horizontal="right" vertical="center"/>
    </xf>
    <xf numFmtId="4" fontId="31" fillId="9" borderId="38" applyNumberFormat="0" applyProtection="0">
      <alignment horizontal="right" vertical="center"/>
    </xf>
    <xf numFmtId="4" fontId="31" fillId="54" borderId="38" applyNumberFormat="0" applyProtection="0">
      <alignment horizontal="right" vertical="center"/>
    </xf>
    <xf numFmtId="4" fontId="31" fillId="55" borderId="38" applyNumberFormat="0" applyProtection="0">
      <alignment horizontal="right" vertical="center"/>
    </xf>
    <xf numFmtId="4" fontId="31" fillId="56" borderId="38" applyNumberFormat="0" applyProtection="0">
      <alignment horizontal="right" vertical="center"/>
    </xf>
    <xf numFmtId="4" fontId="31" fillId="57" borderId="38" applyNumberFormat="0" applyProtection="0">
      <alignment horizontal="right" vertical="center"/>
    </xf>
    <xf numFmtId="4" fontId="31" fillId="21" borderId="38" applyNumberFormat="0" applyProtection="0">
      <alignment horizontal="right" vertical="center"/>
    </xf>
    <xf numFmtId="4" fontId="31" fillId="58" borderId="38" applyNumberFormat="0" applyProtection="0">
      <alignment horizontal="right" vertical="center"/>
    </xf>
    <xf numFmtId="4" fontId="31" fillId="59" borderId="38" applyNumberFormat="0" applyProtection="0">
      <alignment horizontal="right" vertical="center"/>
    </xf>
    <xf numFmtId="4" fontId="53" fillId="60" borderId="39" applyNumberFormat="0" applyProtection="0">
      <alignment horizontal="left" vertical="center" indent="1"/>
    </xf>
    <xf numFmtId="4" fontId="31" fillId="61" borderId="0" applyNumberFormat="0" applyProtection="0">
      <alignment horizontal="left" vertical="center" indent="1"/>
    </xf>
    <xf numFmtId="4" fontId="55" fillId="20" borderId="0" applyNumberFormat="0" applyProtection="0">
      <alignment horizontal="left" vertical="center" indent="1"/>
    </xf>
    <xf numFmtId="4" fontId="31" fillId="8" borderId="38" applyNumberFormat="0" applyProtection="0">
      <alignment horizontal="right" vertical="center"/>
    </xf>
    <xf numFmtId="4" fontId="56" fillId="61" borderId="0" applyNumberFormat="0" applyProtection="0">
      <alignment horizontal="left" vertical="center" indent="1"/>
    </xf>
    <xf numFmtId="4" fontId="56" fillId="8" borderId="0" applyNumberFormat="0" applyProtection="0">
      <alignment horizontal="left" vertical="center" indent="1"/>
    </xf>
    <xf numFmtId="0" fontId="13" fillId="20" borderId="38" applyNumberFormat="0" applyProtection="0">
      <alignment horizontal="left" vertical="center" indent="1"/>
    </xf>
    <xf numFmtId="0" fontId="13" fillId="20" borderId="38" applyNumberFormat="0" applyProtection="0">
      <alignment horizontal="left" vertical="top" indent="1"/>
    </xf>
    <xf numFmtId="0" fontId="13" fillId="8" borderId="38" applyNumberFormat="0" applyProtection="0">
      <alignment horizontal="left" vertical="center" indent="1"/>
    </xf>
    <xf numFmtId="0" fontId="13" fillId="8" borderId="38" applyNumberFormat="0" applyProtection="0">
      <alignment horizontal="left" vertical="top" indent="1"/>
    </xf>
    <xf numFmtId="0" fontId="13" fillId="12" borderId="38" applyNumberFormat="0" applyProtection="0">
      <alignment horizontal="left" vertical="center" indent="1"/>
    </xf>
    <xf numFmtId="0" fontId="13" fillId="12" borderId="38" applyNumberFormat="0" applyProtection="0">
      <alignment horizontal="left" vertical="top" indent="1"/>
    </xf>
    <xf numFmtId="0" fontId="13" fillId="61" borderId="38" applyNumberFormat="0" applyProtection="0">
      <alignment horizontal="left" vertical="center" indent="1"/>
    </xf>
    <xf numFmtId="0" fontId="13" fillId="61" borderId="38" applyNumberFormat="0" applyProtection="0">
      <alignment horizontal="left" vertical="top" indent="1"/>
    </xf>
    <xf numFmtId="0" fontId="13" fillId="11" borderId="1" applyNumberFormat="0">
      <protection locked="0"/>
    </xf>
    <xf numFmtId="4" fontId="31" fillId="10" borderId="38" applyNumberFormat="0" applyProtection="0">
      <alignment vertical="center"/>
    </xf>
    <xf numFmtId="4" fontId="57" fillId="10" borderId="38" applyNumberFormat="0" applyProtection="0">
      <alignment vertical="center"/>
    </xf>
    <xf numFmtId="4" fontId="31" fillId="10" borderId="38" applyNumberFormat="0" applyProtection="0">
      <alignment horizontal="left" vertical="center" indent="1"/>
    </xf>
    <xf numFmtId="0" fontId="31" fillId="10" borderId="38" applyNumberFormat="0" applyProtection="0">
      <alignment horizontal="left" vertical="top" indent="1"/>
    </xf>
    <xf numFmtId="4" fontId="31" fillId="61" borderId="38" applyNumberFormat="0" applyProtection="0">
      <alignment horizontal="right" vertical="center"/>
    </xf>
    <xf numFmtId="4" fontId="57" fillId="61" borderId="38" applyNumberFormat="0" applyProtection="0">
      <alignment horizontal="right" vertical="center"/>
    </xf>
    <xf numFmtId="4" fontId="31" fillId="8" borderId="38" applyNumberFormat="0" applyProtection="0">
      <alignment horizontal="left" vertical="center" indent="1"/>
    </xf>
    <xf numFmtId="0" fontId="31" fillId="8" borderId="38" applyNumberFormat="0" applyProtection="0">
      <alignment horizontal="left" vertical="top" indent="1"/>
    </xf>
    <xf numFmtId="4" fontId="58" fillId="62" borderId="0" applyNumberFormat="0" applyProtection="0">
      <alignment horizontal="left" vertical="center" indent="1"/>
    </xf>
    <xf numFmtId="4" fontId="59" fillId="61" borderId="38" applyNumberFormat="0" applyProtection="0">
      <alignment horizontal="right" vertical="center"/>
    </xf>
    <xf numFmtId="0" fontId="60" fillId="63" borderId="0"/>
    <xf numFmtId="49" fontId="61" fillId="63" borderId="0"/>
    <xf numFmtId="49" fontId="62" fillId="63" borderId="40"/>
    <xf numFmtId="49" fontId="62" fillId="63" borderId="0"/>
    <xf numFmtId="0" fontId="60" fillId="4" borderId="40">
      <protection locked="0"/>
    </xf>
    <xf numFmtId="0" fontId="60" fillId="63" borderId="0"/>
    <xf numFmtId="0" fontId="62" fillId="64" borderId="0"/>
    <xf numFmtId="0" fontId="62" fillId="65" borderId="0"/>
    <xf numFmtId="0" fontId="62" fillId="66" borderId="0"/>
    <xf numFmtId="0" fontId="63" fillId="0" borderId="0" applyNumberFormat="0" applyFill="0" applyBorder="0" applyAlignment="0" applyProtection="0"/>
    <xf numFmtId="0" fontId="63" fillId="0" borderId="0" applyNumberFormat="0" applyFill="0" applyBorder="0" applyAlignment="0" applyProtection="0"/>
    <xf numFmtId="0" fontId="40" fillId="0" borderId="41" applyNumberFormat="0" applyFill="0" applyAlignment="0" applyProtection="0"/>
    <xf numFmtId="0" fontId="64" fillId="0" borderId="0" applyNumberFormat="0" applyFill="0" applyBorder="0" applyAlignment="0" applyProtection="0"/>
    <xf numFmtId="0" fontId="34" fillId="67" borderId="0" applyNumberFormat="0" applyBorder="0" applyAlignment="0" applyProtection="0"/>
    <xf numFmtId="0" fontId="34" fillId="68" borderId="0" applyNumberFormat="0" applyBorder="0" applyAlignment="0" applyProtection="0"/>
    <xf numFmtId="0" fontId="34" fillId="6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70" borderId="0" applyNumberFormat="0" applyBorder="0" applyAlignment="0" applyProtection="0"/>
    <xf numFmtId="170" fontId="65" fillId="0" borderId="42">
      <protection locked="0"/>
    </xf>
    <xf numFmtId="0" fontId="66" fillId="19" borderId="29" applyNumberFormat="0" applyAlignment="0" applyProtection="0"/>
    <xf numFmtId="0" fontId="67" fillId="71" borderId="37" applyNumberFormat="0" applyAlignment="0" applyProtection="0"/>
    <xf numFmtId="0" fontId="68" fillId="71" borderId="29" applyNumberFormat="0" applyAlignment="0" applyProtection="0"/>
    <xf numFmtId="44" fontId="12" fillId="0" borderId="0" applyFont="0" applyFill="0" applyBorder="0" applyAlignment="0" applyProtection="0"/>
    <xf numFmtId="0" fontId="69" fillId="0" borderId="0" applyBorder="0">
      <alignment horizontal="center" vertical="center" wrapText="1"/>
    </xf>
    <xf numFmtId="0" fontId="70" fillId="0" borderId="43" applyNumberFormat="0" applyFill="0" applyAlignment="0" applyProtection="0"/>
    <xf numFmtId="0" fontId="71" fillId="0" borderId="32" applyNumberFormat="0" applyFill="0" applyAlignment="0" applyProtection="0"/>
    <xf numFmtId="0" fontId="72" fillId="0" borderId="44" applyNumberFormat="0" applyFill="0" applyAlignment="0" applyProtection="0"/>
    <xf numFmtId="0" fontId="72" fillId="0" borderId="0" applyNumberFormat="0" applyFill="0" applyBorder="0" applyAlignment="0" applyProtection="0"/>
    <xf numFmtId="0" fontId="12" fillId="0" borderId="1">
      <alignment horizontal="center" vertical="center" wrapText="1"/>
    </xf>
    <xf numFmtId="0" fontId="73" fillId="0" borderId="45" applyBorder="0">
      <alignment horizontal="center" vertical="center" wrapText="1"/>
    </xf>
    <xf numFmtId="170" fontId="74" fillId="72" borderId="42"/>
    <xf numFmtId="4" fontId="75" fillId="73" borderId="1" applyBorder="0">
      <alignment horizontal="right"/>
    </xf>
    <xf numFmtId="0" fontId="76" fillId="0" borderId="46" applyNumberFormat="0" applyFill="0" applyAlignment="0" applyProtection="0"/>
    <xf numFmtId="0" fontId="77" fillId="74" borderId="30" applyNumberFormat="0" applyAlignment="0" applyProtection="0"/>
    <xf numFmtId="0" fontId="78" fillId="0" borderId="0" applyNumberFormat="0" applyFill="0" applyBorder="0" applyAlignment="0" applyProtection="0"/>
    <xf numFmtId="0" fontId="79" fillId="75" borderId="0" applyNumberFormat="0" applyBorder="0" applyAlignment="0" applyProtection="0"/>
    <xf numFmtId="0" fontId="12" fillId="0" borderId="0"/>
    <xf numFmtId="0" fontId="65" fillId="0" borderId="0"/>
    <xf numFmtId="0" fontId="13"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2" fillId="0" borderId="0"/>
    <xf numFmtId="0" fontId="1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2" fillId="0" borderId="0"/>
    <xf numFmtId="0" fontId="12" fillId="0" borderId="0"/>
    <xf numFmtId="0" fontId="65" fillId="0" borderId="0"/>
    <xf numFmtId="0" fontId="6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2" fillId="0" borderId="0"/>
    <xf numFmtId="0" fontId="13" fillId="0" borderId="0"/>
    <xf numFmtId="0" fontId="13" fillId="0" borderId="0"/>
    <xf numFmtId="0" fontId="13" fillId="0" borderId="0"/>
    <xf numFmtId="0" fontId="80" fillId="15" borderId="0" applyNumberFormat="0" applyBorder="0" applyAlignment="0" applyProtection="0"/>
    <xf numFmtId="0" fontId="81" fillId="0" borderId="0" applyNumberFormat="0" applyFill="0" applyBorder="0" applyAlignment="0" applyProtection="0"/>
    <xf numFmtId="0" fontId="65" fillId="76" borderId="36" applyNumberFormat="0" applyAlignment="0" applyProtection="0"/>
    <xf numFmtId="9" fontId="12" fillId="0" borderId="0" applyFont="0" applyFill="0" applyBorder="0" applyAlignment="0" applyProtection="0"/>
    <xf numFmtId="9" fontId="65" fillId="0" borderId="0" applyFill="0" applyBorder="0" applyAlignment="0" applyProtection="0"/>
    <xf numFmtId="9" fontId="65" fillId="0" borderId="0" applyFill="0" applyBorder="0" applyAlignment="0" applyProtection="0"/>
    <xf numFmtId="9" fontId="65" fillId="0" borderId="0" applyFill="0" applyBorder="0" applyAlignment="0" applyProtection="0"/>
    <xf numFmtId="9" fontId="65" fillId="0" borderId="0" applyFill="0" applyBorder="0" applyAlignment="0" applyProtection="0"/>
    <xf numFmtId="9" fontId="65" fillId="0" borderId="0" applyFill="0" applyBorder="0" applyAlignment="0" applyProtection="0"/>
    <xf numFmtId="9" fontId="65" fillId="0" borderId="0" applyFill="0" applyBorder="0" applyAlignment="0" applyProtection="0"/>
    <xf numFmtId="9" fontId="65" fillId="0" borderId="0" applyFill="0" applyBorder="0" applyAlignment="0" applyProtection="0"/>
    <xf numFmtId="9" fontId="65" fillId="0" borderId="0" applyFill="0" applyBorder="0" applyAlignment="0" applyProtection="0"/>
    <xf numFmtId="9" fontId="65" fillId="0" borderId="0" applyFill="0" applyBorder="0" applyAlignment="0" applyProtection="0"/>
    <xf numFmtId="0" fontId="82" fillId="0" borderId="47" applyNumberFormat="0" applyFill="0" applyAlignment="0" applyProtection="0"/>
    <xf numFmtId="0" fontId="26"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4" fillId="0" borderId="0" applyNumberForma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43" fontId="12" fillId="0" borderId="0" applyFont="0" applyFill="0" applyBorder="0" applyAlignment="0" applyProtection="0"/>
    <xf numFmtId="171"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 fontId="75" fillId="77" borderId="0" applyBorder="0">
      <alignment horizontal="right"/>
    </xf>
    <xf numFmtId="4" fontId="75" fillId="77" borderId="1" applyFont="0" applyBorder="0">
      <alignment horizontal="right"/>
    </xf>
    <xf numFmtId="0" fontId="86" fillId="16" borderId="0" applyNumberFormat="0" applyBorder="0" applyAlignment="0" applyProtection="0"/>
    <xf numFmtId="44" fontId="28" fillId="0" borderId="0">
      <protection locked="0"/>
    </xf>
    <xf numFmtId="0" fontId="13" fillId="0" borderId="0"/>
    <xf numFmtId="9" fontId="32"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3" fillId="0" borderId="0"/>
    <xf numFmtId="43" fontId="88" fillId="0" borderId="0" applyFont="0" applyFill="0" applyBorder="0" applyAlignment="0" applyProtection="0"/>
    <xf numFmtId="49" fontId="75" fillId="0" borderId="0" applyBorder="0">
      <alignment vertical="top"/>
    </xf>
    <xf numFmtId="0" fontId="2" fillId="0" borderId="0"/>
    <xf numFmtId="0" fontId="2" fillId="82" borderId="52" applyNumberFormat="0" applyFont="0" applyAlignment="0" applyProtection="0"/>
    <xf numFmtId="43" fontId="2" fillId="0" borderId="0" applyFont="0" applyFill="0" applyBorder="0" applyAlignment="0" applyProtection="0"/>
    <xf numFmtId="0" fontId="1" fillId="0" borderId="0"/>
    <xf numFmtId="0" fontId="12" fillId="0" borderId="0"/>
    <xf numFmtId="43" fontId="12" fillId="0" borderId="0" applyFont="0" applyFill="0" applyBorder="0" applyAlignment="0" applyProtection="0"/>
  </cellStyleXfs>
  <cellXfs count="319">
    <xf numFmtId="0" fontId="0" fillId="0" borderId="0" xfId="0"/>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0" fillId="0" borderId="0" xfId="0" applyBorder="1" applyAlignment="1">
      <alignment wrapText="1"/>
    </xf>
    <xf numFmtId="0" fontId="0" fillId="0" borderId="0" xfId="0" applyBorder="1"/>
    <xf numFmtId="0" fontId="0" fillId="0" borderId="1" xfId="0" applyBorder="1" applyAlignment="1">
      <alignment horizontal="center" wrapText="1"/>
    </xf>
    <xf numFmtId="0" fontId="5" fillId="0" borderId="0" xfId="0" applyFont="1"/>
    <xf numFmtId="0" fontId="5" fillId="2" borderId="0" xfId="0" applyFont="1" applyFill="1"/>
    <xf numFmtId="0" fontId="0" fillId="0" borderId="1" xfId="0" applyBorder="1" applyAlignment="1">
      <alignment horizontal="center" vertical="center" wrapText="1"/>
    </xf>
    <xf numFmtId="0" fontId="3" fillId="0" borderId="0" xfId="0" applyFont="1"/>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left" vertical="center"/>
    </xf>
    <xf numFmtId="0" fontId="6" fillId="0" borderId="1" xfId="1" applyBorder="1" applyAlignment="1">
      <alignment vertical="center"/>
    </xf>
    <xf numFmtId="0" fontId="7" fillId="0" borderId="0" xfId="0" applyFont="1" applyAlignment="1">
      <alignment horizontal="center"/>
    </xf>
    <xf numFmtId="0" fontId="7" fillId="0" borderId="0" xfId="0" applyFont="1"/>
    <xf numFmtId="14" fontId="7" fillId="0" borderId="0" xfId="0" applyNumberFormat="1" applyFont="1"/>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Fill="1" applyBorder="1" applyAlignment="1">
      <alignment horizontal="center" vertical="center"/>
    </xf>
    <xf numFmtId="0" fontId="10" fillId="3" borderId="3" xfId="0" applyFont="1" applyFill="1" applyBorder="1" applyAlignment="1">
      <alignment horizontal="center"/>
    </xf>
    <xf numFmtId="0" fontId="10" fillId="3" borderId="6" xfId="0" applyFont="1" applyFill="1" applyBorder="1"/>
    <xf numFmtId="3" fontId="10" fillId="3" borderId="7" xfId="0" applyNumberFormat="1" applyFont="1" applyFill="1" applyBorder="1" applyAlignment="1">
      <alignment horizontal="center"/>
    </xf>
    <xf numFmtId="0" fontId="7" fillId="0" borderId="8" xfId="0" applyFont="1" applyBorder="1" applyAlignment="1">
      <alignment horizontal="center"/>
    </xf>
    <xf numFmtId="0" fontId="7" fillId="0" borderId="9" xfId="0" applyFont="1" applyBorder="1" applyAlignment="1"/>
    <xf numFmtId="3" fontId="7" fillId="0" borderId="10" xfId="0" applyNumberFormat="1" applyFont="1" applyBorder="1" applyAlignment="1">
      <alignment horizontal="center"/>
    </xf>
    <xf numFmtId="0" fontId="7" fillId="0" borderId="11" xfId="0" applyFont="1" applyBorder="1" applyAlignment="1">
      <alignment horizontal="center"/>
    </xf>
    <xf numFmtId="0" fontId="7" fillId="0" borderId="12" xfId="0" applyFont="1" applyBorder="1" applyAlignment="1"/>
    <xf numFmtId="3" fontId="7" fillId="0" borderId="13" xfId="0" applyNumberFormat="1" applyFont="1" applyBorder="1" applyAlignment="1">
      <alignment horizontal="center"/>
    </xf>
    <xf numFmtId="0" fontId="7" fillId="0" borderId="14" xfId="0" applyFont="1" applyBorder="1" applyAlignment="1">
      <alignment horizontal="center"/>
    </xf>
    <xf numFmtId="0" fontId="7" fillId="0" borderId="15" xfId="0" applyFont="1" applyBorder="1" applyAlignment="1"/>
    <xf numFmtId="0" fontId="11" fillId="0" borderId="15" xfId="0" applyFont="1" applyBorder="1" applyAlignment="1"/>
    <xf numFmtId="3" fontId="11" fillId="0" borderId="13" xfId="0" applyNumberFormat="1" applyFont="1" applyBorder="1" applyAlignment="1">
      <alignment horizontal="center"/>
    </xf>
    <xf numFmtId="0" fontId="7" fillId="0" borderId="16" xfId="0" applyFont="1" applyBorder="1" applyAlignment="1">
      <alignment horizontal="center"/>
    </xf>
    <xf numFmtId="0" fontId="11" fillId="0" borderId="17" xfId="0" applyFont="1" applyBorder="1" applyAlignment="1"/>
    <xf numFmtId="3" fontId="11" fillId="0" borderId="18" xfId="0" applyNumberFormat="1" applyFont="1" applyBorder="1" applyAlignment="1">
      <alignment horizontal="center"/>
    </xf>
    <xf numFmtId="0" fontId="10" fillId="3" borderId="4" xfId="0" applyFont="1" applyFill="1" applyBorder="1"/>
    <xf numFmtId="0" fontId="7" fillId="0" borderId="9" xfId="0" applyFont="1" applyBorder="1"/>
    <xf numFmtId="0" fontId="7" fillId="0" borderId="12" xfId="0" applyFont="1" applyBorder="1"/>
    <xf numFmtId="3" fontId="11" fillId="0" borderId="19" xfId="0" applyNumberFormat="1" applyFont="1" applyBorder="1" applyAlignment="1">
      <alignment horizontal="center"/>
    </xf>
    <xf numFmtId="0" fontId="7" fillId="0" borderId="20" xfId="0" applyFont="1" applyBorder="1" applyAlignment="1">
      <alignment horizontal="center"/>
    </xf>
    <xf numFmtId="0" fontId="7" fillId="0" borderId="15" xfId="0" applyFont="1" applyBorder="1"/>
    <xf numFmtId="3" fontId="7" fillId="0" borderId="19" xfId="0" applyNumberFormat="1" applyFont="1" applyBorder="1" applyAlignment="1">
      <alignment horizontal="center"/>
    </xf>
    <xf numFmtId="0" fontId="10" fillId="3" borderId="4" xfId="0" applyFont="1" applyFill="1" applyBorder="1" applyAlignment="1">
      <alignment wrapText="1"/>
    </xf>
    <xf numFmtId="164" fontId="0" fillId="0" borderId="0" xfId="0" applyNumberFormat="1"/>
    <xf numFmtId="3" fontId="0" fillId="0" borderId="0" xfId="0" applyNumberFormat="1"/>
    <xf numFmtId="0" fontId="7" fillId="0" borderId="21" xfId="0" applyFont="1" applyBorder="1" applyAlignment="1">
      <alignment horizontal="center"/>
    </xf>
    <xf numFmtId="3" fontId="7" fillId="0" borderId="22" xfId="0" applyNumberFormat="1" applyFont="1" applyBorder="1" applyAlignment="1">
      <alignment horizontal="center"/>
    </xf>
    <xf numFmtId="0" fontId="7" fillId="0" borderId="17" xfId="0" applyFont="1" applyBorder="1"/>
    <xf numFmtId="3" fontId="7" fillId="0" borderId="18" xfId="0" applyNumberFormat="1" applyFont="1" applyBorder="1" applyAlignment="1">
      <alignment horizontal="center"/>
    </xf>
    <xf numFmtId="0" fontId="10" fillId="3" borderId="3" xfId="0" applyFont="1" applyFill="1" applyBorder="1" applyAlignment="1">
      <alignment horizontal="center" vertical="center"/>
    </xf>
    <xf numFmtId="0" fontId="10" fillId="0" borderId="8" xfId="0" applyFont="1" applyBorder="1" applyAlignment="1">
      <alignment horizontal="center"/>
    </xf>
    <xf numFmtId="0" fontId="7" fillId="0" borderId="9" xfId="0" applyFont="1" applyFill="1" applyBorder="1" applyAlignment="1">
      <alignment horizontal="left"/>
    </xf>
    <xf numFmtId="0" fontId="7" fillId="0" borderId="12" xfId="0" applyFont="1" applyFill="1" applyBorder="1" applyAlignment="1">
      <alignment horizontal="left"/>
    </xf>
    <xf numFmtId="0" fontId="11" fillId="0" borderId="9" xfId="0" applyFont="1" applyBorder="1" applyAlignment="1">
      <alignment horizontal="right" wrapText="1"/>
    </xf>
    <xf numFmtId="3" fontId="7" fillId="0" borderId="13" xfId="2" applyNumberFormat="1" applyFont="1" applyBorder="1" applyAlignment="1">
      <alignment horizontal="center"/>
    </xf>
    <xf numFmtId="0" fontId="11" fillId="0" borderId="12" xfId="0" applyFont="1" applyBorder="1" applyAlignment="1">
      <alignment horizontal="right" wrapText="1"/>
    </xf>
    <xf numFmtId="0" fontId="11" fillId="0" borderId="17" xfId="0" applyFont="1" applyBorder="1" applyAlignment="1">
      <alignment horizontal="right"/>
    </xf>
    <xf numFmtId="3" fontId="7" fillId="0" borderId="18" xfId="3" applyNumberFormat="1" applyFont="1" applyBorder="1" applyAlignment="1">
      <alignment horizontal="center"/>
    </xf>
    <xf numFmtId="0" fontId="7" fillId="0" borderId="8" xfId="0" applyFont="1" applyFill="1" applyBorder="1" applyAlignment="1">
      <alignment horizontal="center"/>
    </xf>
    <xf numFmtId="0" fontId="7" fillId="0" borderId="9" xfId="0" applyFont="1" applyFill="1" applyBorder="1"/>
    <xf numFmtId="3" fontId="7" fillId="0" borderId="10" xfId="0" applyNumberFormat="1"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xf numFmtId="3" fontId="7" fillId="0" borderId="13" xfId="0" applyNumberFormat="1"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xf numFmtId="3" fontId="7" fillId="0" borderId="18" xfId="0"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xf numFmtId="3" fontId="7" fillId="0" borderId="0" xfId="0" applyNumberFormat="1" applyFont="1" applyFill="1" applyBorder="1" applyAlignment="1">
      <alignment horizontal="center"/>
    </xf>
    <xf numFmtId="0" fontId="14" fillId="0" borderId="0" xfId="0" applyFont="1" applyAlignment="1"/>
    <xf numFmtId="0" fontId="3" fillId="0" borderId="1" xfId="0" applyFont="1" applyBorder="1" applyAlignment="1">
      <alignment horizontal="left"/>
    </xf>
    <xf numFmtId="0" fontId="3" fillId="0" borderId="0" xfId="272"/>
    <xf numFmtId="0" fontId="3" fillId="2" borderId="0" xfId="272" applyFill="1"/>
    <xf numFmtId="0" fontId="18" fillId="0" borderId="0" xfId="272" applyFont="1" applyAlignment="1">
      <alignment wrapText="1"/>
    </xf>
    <xf numFmtId="0" fontId="18" fillId="0" borderId="0" xfId="272" applyFont="1" applyAlignment="1"/>
    <xf numFmtId="0" fontId="21" fillId="4" borderId="1" xfId="272" applyFont="1" applyFill="1" applyBorder="1" applyAlignment="1">
      <alignment horizontal="center" vertical="center"/>
    </xf>
    <xf numFmtId="0" fontId="21" fillId="2" borderId="1" xfId="272" applyFont="1" applyFill="1" applyBorder="1" applyAlignment="1">
      <alignment horizontal="center" vertical="center"/>
    </xf>
    <xf numFmtId="0" fontId="21" fillId="5" borderId="1" xfId="272" applyFont="1" applyFill="1" applyBorder="1" applyAlignment="1">
      <alignment horizontal="center" vertical="center" wrapText="1"/>
    </xf>
    <xf numFmtId="0" fontId="21" fillId="4" borderId="0" xfId="272" applyFont="1" applyFill="1" applyAlignment="1">
      <alignment vertical="center" wrapText="1"/>
    </xf>
    <xf numFmtId="3" fontId="21" fillId="4" borderId="1" xfId="272" applyNumberFormat="1" applyFont="1" applyFill="1" applyBorder="1" applyAlignment="1">
      <alignment horizontal="center" vertical="center"/>
    </xf>
    <xf numFmtId="3" fontId="21" fillId="2" borderId="1" xfId="272" applyNumberFormat="1" applyFont="1" applyFill="1" applyBorder="1" applyAlignment="1">
      <alignment horizontal="center" vertical="center"/>
    </xf>
    <xf numFmtId="3" fontId="21" fillId="5" borderId="1" xfId="272" applyNumberFormat="1" applyFont="1" applyFill="1" applyBorder="1" applyAlignment="1">
      <alignment horizontal="center" vertical="center"/>
    </xf>
    <xf numFmtId="0" fontId="22" fillId="0" borderId="1" xfId="272" applyFont="1" applyBorder="1" applyAlignment="1">
      <alignment vertical="center" wrapText="1"/>
    </xf>
    <xf numFmtId="2" fontId="3" fillId="0" borderId="0" xfId="272" applyNumberFormat="1"/>
    <xf numFmtId="3" fontId="3" fillId="0" borderId="0" xfId="272" applyNumberFormat="1"/>
    <xf numFmtId="0" fontId="21" fillId="4" borderId="1" xfId="272" applyFont="1" applyFill="1" applyBorder="1" applyAlignment="1">
      <alignment vertical="center" wrapText="1"/>
    </xf>
    <xf numFmtId="0" fontId="22" fillId="0" borderId="1" xfId="272" applyFont="1" applyFill="1" applyBorder="1" applyAlignment="1">
      <alignment horizontal="center" vertical="center"/>
    </xf>
    <xf numFmtId="0" fontId="22" fillId="0" borderId="1" xfId="272" applyFont="1" applyFill="1" applyBorder="1" applyAlignment="1">
      <alignment vertical="center" wrapText="1"/>
    </xf>
    <xf numFmtId="3" fontId="22" fillId="0" borderId="1" xfId="272" applyNumberFormat="1" applyFont="1" applyFill="1" applyBorder="1" applyAlignment="1">
      <alignment horizontal="center" vertical="center"/>
    </xf>
    <xf numFmtId="2" fontId="3" fillId="0" borderId="0" xfId="272" applyNumberFormat="1" applyFill="1"/>
    <xf numFmtId="0" fontId="3" fillId="0" borderId="0" xfId="272" applyFill="1"/>
    <xf numFmtId="165" fontId="3" fillId="0" borderId="0" xfId="5" applyNumberFormat="1" applyFont="1" applyFill="1"/>
    <xf numFmtId="9" fontId="3" fillId="0" borderId="0" xfId="272" applyNumberFormat="1" applyFill="1"/>
    <xf numFmtId="0" fontId="22" fillId="0" borderId="1" xfId="272" applyFont="1" applyFill="1" applyBorder="1" applyAlignment="1">
      <alignment vertical="center"/>
    </xf>
    <xf numFmtId="3" fontId="18" fillId="0" borderId="0" xfId="272" applyNumberFormat="1" applyFont="1" applyFill="1" applyBorder="1" applyAlignment="1">
      <alignment vertical="center" wrapText="1"/>
    </xf>
    <xf numFmtId="3" fontId="3" fillId="0" borderId="0" xfId="272" applyNumberFormat="1" applyFill="1"/>
    <xf numFmtId="0" fontId="23" fillId="0" borderId="1" xfId="272" applyFont="1" applyFill="1" applyBorder="1" applyAlignment="1">
      <alignment horizontal="center" vertical="center"/>
    </xf>
    <xf numFmtId="0" fontId="23" fillId="0" borderId="1" xfId="272" applyFont="1" applyFill="1" applyBorder="1" applyAlignment="1">
      <alignment vertical="center"/>
    </xf>
    <xf numFmtId="3" fontId="23" fillId="0" borderId="1" xfId="272" applyNumberFormat="1" applyFont="1" applyFill="1" applyBorder="1" applyAlignment="1">
      <alignment horizontal="center" vertical="center"/>
    </xf>
    <xf numFmtId="0" fontId="18" fillId="0" borderId="0" xfId="272" applyFont="1" applyFill="1" applyBorder="1" applyAlignment="1">
      <alignment vertical="center" wrapText="1"/>
    </xf>
    <xf numFmtId="3" fontId="22" fillId="2" borderId="1" xfId="272" applyNumberFormat="1" applyFont="1" applyFill="1" applyBorder="1" applyAlignment="1">
      <alignment horizontal="center" vertical="center"/>
    </xf>
    <xf numFmtId="0" fontId="18" fillId="0" borderId="0" xfId="272" applyFont="1" applyFill="1" applyBorder="1" applyAlignment="1">
      <alignment vertical="center"/>
    </xf>
    <xf numFmtId="0" fontId="3" fillId="6" borderId="0" xfId="272" applyFont="1" applyFill="1"/>
    <xf numFmtId="0" fontId="22" fillId="4" borderId="1" xfId="272" applyFont="1" applyFill="1" applyBorder="1" applyAlignment="1">
      <alignment horizontal="center" vertical="center"/>
    </xf>
    <xf numFmtId="0" fontId="22" fillId="4" borderId="1" xfId="272" applyFont="1" applyFill="1" applyBorder="1" applyAlignment="1">
      <alignment vertical="center" wrapText="1"/>
    </xf>
    <xf numFmtId="3" fontId="22" fillId="4" borderId="1" xfId="272" applyNumberFormat="1" applyFont="1" applyFill="1" applyBorder="1" applyAlignment="1">
      <alignment horizontal="center" vertical="center"/>
    </xf>
    <xf numFmtId="0" fontId="18" fillId="4" borderId="0" xfId="272" applyFont="1" applyFill="1" applyBorder="1" applyAlignment="1">
      <alignment vertical="center"/>
    </xf>
    <xf numFmtId="0" fontId="22" fillId="4" borderId="1" xfId="272" applyNumberFormat="1" applyFont="1" applyFill="1" applyBorder="1" applyAlignment="1">
      <alignment horizontal="center" vertical="center"/>
    </xf>
    <xf numFmtId="0" fontId="22" fillId="4" borderId="1" xfId="272" applyFont="1" applyFill="1" applyBorder="1" applyAlignment="1">
      <alignment vertical="center"/>
    </xf>
    <xf numFmtId="0" fontId="18" fillId="0" borderId="0" xfId="272" applyFont="1" applyBorder="1" applyAlignment="1">
      <alignment vertical="center"/>
    </xf>
    <xf numFmtId="0" fontId="18" fillId="0" borderId="0" xfId="272" applyFont="1" applyBorder="1" applyAlignment="1">
      <alignment vertical="center" wrapText="1"/>
    </xf>
    <xf numFmtId="0" fontId="3" fillId="6" borderId="0" xfId="272" applyFill="1" applyAlignment="1">
      <alignment vertical="center" wrapText="1"/>
    </xf>
    <xf numFmtId="0" fontId="3" fillId="0" borderId="0" xfId="272" applyAlignment="1">
      <alignment vertical="center"/>
    </xf>
    <xf numFmtId="1" fontId="3" fillId="0" borderId="0" xfId="272" applyNumberFormat="1" applyAlignment="1">
      <alignment vertical="center"/>
    </xf>
    <xf numFmtId="0" fontId="18" fillId="4" borderId="0" xfId="272" applyFont="1" applyFill="1" applyBorder="1" applyAlignment="1">
      <alignment vertical="center" wrapText="1"/>
    </xf>
    <xf numFmtId="0" fontId="21" fillId="4" borderId="1" xfId="272" applyNumberFormat="1" applyFont="1" applyFill="1" applyBorder="1" applyAlignment="1">
      <alignment horizontal="center" vertical="center"/>
    </xf>
    <xf numFmtId="9" fontId="3" fillId="0" borderId="0" xfId="5" applyFont="1" applyFill="1"/>
    <xf numFmtId="0" fontId="21" fillId="4" borderId="1" xfId="272" applyFont="1" applyFill="1" applyBorder="1" applyAlignment="1">
      <alignment vertical="center"/>
    </xf>
    <xf numFmtId="4" fontId="22" fillId="2" borderId="1" xfId="272" applyNumberFormat="1" applyFont="1" applyFill="1" applyBorder="1" applyAlignment="1">
      <alignment horizontal="center" vertical="center"/>
    </xf>
    <xf numFmtId="0" fontId="3" fillId="0" borderId="0" xfId="272" applyAlignment="1">
      <alignment wrapText="1"/>
    </xf>
    <xf numFmtId="0" fontId="3" fillId="0" borderId="0" xfId="272" applyNumberFormat="1"/>
    <xf numFmtId="0" fontId="22" fillId="0" borderId="0" xfId="272" applyFont="1" applyAlignment="1">
      <alignment horizontal="justify" vertical="top"/>
    </xf>
    <xf numFmtId="0" fontId="22" fillId="0" borderId="0" xfId="272" applyFont="1" applyAlignment="1">
      <alignment horizontal="left" vertical="top" wrapText="1"/>
    </xf>
    <xf numFmtId="0" fontId="3" fillId="0" borderId="0" xfId="272" applyAlignment="1">
      <alignment horizontal="left" vertical="top" wrapText="1"/>
    </xf>
    <xf numFmtId="0" fontId="3" fillId="2" borderId="0" xfId="272" applyFill="1" applyAlignment="1">
      <alignment horizontal="left" vertical="top" wrapText="1"/>
    </xf>
    <xf numFmtId="0" fontId="20" fillId="0" borderId="0" xfId="272" applyFont="1"/>
    <xf numFmtId="0" fontId="25" fillId="0" borderId="0" xfId="272" applyFont="1"/>
    <xf numFmtId="0" fontId="25" fillId="2" borderId="0" xfId="272" applyFont="1" applyFill="1"/>
    <xf numFmtId="0" fontId="20" fillId="0" borderId="0" xfId="272" applyFont="1" applyAlignment="1">
      <alignment horizontal="right" vertical="center"/>
    </xf>
    <xf numFmtId="0" fontId="3" fillId="0" borderId="0" xfId="272" applyAlignment="1">
      <alignment horizontal="right" vertical="center"/>
    </xf>
    <xf numFmtId="0" fontId="22" fillId="0" borderId="0" xfId="272" applyFont="1"/>
    <xf numFmtId="0" fontId="19" fillId="0" borderId="0" xfId="272" applyFont="1" applyAlignment="1">
      <alignment horizontal="center" wrapText="1"/>
    </xf>
    <xf numFmtId="0" fontId="20" fillId="0" borderId="0" xfId="272" applyFont="1" applyAlignment="1">
      <alignment horizontal="center" vertical="center" wrapText="1"/>
    </xf>
    <xf numFmtId="0" fontId="21" fillId="4" borderId="0" xfId="272" applyFont="1" applyFill="1" applyBorder="1" applyAlignment="1">
      <alignment horizontal="center" vertical="center"/>
    </xf>
    <xf numFmtId="0" fontId="21" fillId="4" borderId="0" xfId="272" applyFont="1" applyFill="1" applyBorder="1" applyAlignment="1">
      <alignment horizontal="center" vertical="center" wrapText="1"/>
    </xf>
    <xf numFmtId="2" fontId="15" fillId="0" borderId="0" xfId="272" applyNumberFormat="1" applyFont="1" applyBorder="1" applyAlignment="1">
      <alignment vertical="center" wrapText="1"/>
    </xf>
    <xf numFmtId="0" fontId="24" fillId="2" borderId="0" xfId="272" applyFont="1" applyFill="1" applyBorder="1" applyAlignment="1">
      <alignment vertical="center" wrapText="1"/>
    </xf>
    <xf numFmtId="3" fontId="16" fillId="0" borderId="1" xfId="272" applyNumberFormat="1" applyFont="1" applyFill="1" applyBorder="1" applyAlignment="1">
      <alignment horizontal="center" vertical="center"/>
    </xf>
    <xf numFmtId="0" fontId="16" fillId="0" borderId="1" xfId="272" applyFont="1" applyFill="1" applyBorder="1" applyAlignment="1">
      <alignment vertical="center" wrapText="1"/>
    </xf>
    <xf numFmtId="3" fontId="87" fillId="0" borderId="1" xfId="272" applyNumberFormat="1" applyFont="1" applyFill="1" applyBorder="1" applyAlignment="1">
      <alignment horizontal="center" vertical="center"/>
    </xf>
    <xf numFmtId="3" fontId="17" fillId="0" borderId="1" xfId="272" applyNumberFormat="1" applyFont="1" applyFill="1" applyBorder="1" applyAlignment="1">
      <alignment horizontal="center" vertical="center"/>
    </xf>
    <xf numFmtId="0" fontId="16" fillId="0" borderId="1" xfId="272" applyFont="1" applyFill="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90" fillId="0" borderId="1" xfId="0" applyFont="1" applyBorder="1" applyAlignment="1">
      <alignment horizontal="center" vertical="center" wrapText="1"/>
    </xf>
    <xf numFmtId="0" fontId="91" fillId="0" borderId="1" xfId="0" applyFont="1" applyBorder="1" applyAlignment="1">
      <alignment horizontal="center" vertical="center" wrapText="1"/>
    </xf>
    <xf numFmtId="0" fontId="92" fillId="2" borderId="26" xfId="0" applyFont="1" applyFill="1" applyBorder="1" applyAlignment="1">
      <alignment wrapText="1"/>
    </xf>
    <xf numFmtId="173" fontId="0" fillId="2" borderId="1" xfId="0" applyNumberFormat="1" applyFill="1" applyBorder="1" applyAlignment="1">
      <alignment wrapText="1"/>
    </xf>
    <xf numFmtId="173" fontId="0" fillId="2" borderId="1" xfId="0" applyNumberFormat="1" applyFill="1" applyBorder="1" applyAlignment="1">
      <alignment horizontal="center" vertical="center" wrapText="1"/>
    </xf>
    <xf numFmtId="173" fontId="0" fillId="2" borderId="0" xfId="0" applyNumberFormat="1" applyFill="1" applyBorder="1" applyAlignment="1">
      <alignment horizontal="center" vertical="center" wrapText="1"/>
    </xf>
    <xf numFmtId="3" fontId="0" fillId="2" borderId="1" xfId="0" applyNumberFormat="1" applyFill="1" applyBorder="1" applyAlignment="1">
      <alignment horizontal="center" vertical="center" wrapText="1"/>
    </xf>
    <xf numFmtId="3" fontId="0" fillId="2" borderId="0" xfId="0" applyNumberFormat="1" applyFill="1" applyBorder="1" applyAlignment="1">
      <alignment horizontal="center" vertical="center" wrapText="1"/>
    </xf>
    <xf numFmtId="0" fontId="92" fillId="2" borderId="0" xfId="0" applyFont="1" applyFill="1" applyBorder="1" applyAlignment="1">
      <alignment wrapText="1"/>
    </xf>
    <xf numFmtId="173" fontId="0" fillId="2" borderId="0" xfId="0" applyNumberFormat="1" applyFill="1" applyBorder="1" applyAlignment="1">
      <alignment wrapText="1"/>
    </xf>
    <xf numFmtId="0" fontId="0" fillId="2" borderId="0" xfId="0" applyFill="1" applyAlignment="1">
      <alignment horizontal="center" vertical="center" wrapText="1"/>
    </xf>
    <xf numFmtId="3" fontId="0" fillId="2" borderId="0" xfId="0" applyNumberFormat="1" applyFill="1" applyBorder="1" applyAlignment="1">
      <alignment wrapText="1"/>
    </xf>
    <xf numFmtId="3" fontId="0" fillId="2" borderId="1" xfId="0" applyNumberFormat="1" applyFill="1" applyBorder="1" applyAlignment="1">
      <alignment wrapText="1"/>
    </xf>
    <xf numFmtId="0" fontId="92" fillId="2" borderId="1" xfId="0" applyFont="1" applyFill="1" applyBorder="1" applyAlignment="1">
      <alignment wrapText="1"/>
    </xf>
    <xf numFmtId="173" fontId="0" fillId="2" borderId="1" xfId="0" applyNumberFormat="1" applyFill="1" applyBorder="1" applyAlignment="1">
      <alignment horizontal="center" wrapText="1"/>
    </xf>
    <xf numFmtId="4" fontId="0" fillId="2" borderId="1" xfId="0" applyNumberFormat="1" applyFill="1" applyBorder="1" applyAlignment="1">
      <alignment horizontal="center" vertical="center" wrapText="1"/>
    </xf>
    <xf numFmtId="3" fontId="0" fillId="2" borderId="1" xfId="0" applyNumberFormat="1" applyFill="1" applyBorder="1" applyAlignment="1">
      <alignment horizontal="center" wrapText="1"/>
    </xf>
    <xf numFmtId="3" fontId="0" fillId="2" borderId="0" xfId="0" applyNumberFormat="1" applyFill="1" applyBorder="1" applyAlignment="1">
      <alignment horizontal="center" wrapText="1"/>
    </xf>
    <xf numFmtId="0" fontId="0" fillId="2" borderId="1" xfId="0" applyFill="1" applyBorder="1" applyAlignment="1">
      <alignment horizontal="center" vertical="center" wrapText="1"/>
    </xf>
    <xf numFmtId="173" fontId="0" fillId="6" borderId="1" xfId="0" applyNumberFormat="1" applyFill="1" applyBorder="1" applyAlignment="1">
      <alignment horizontal="center" vertical="center" wrapText="1"/>
    </xf>
    <xf numFmtId="0" fontId="0" fillId="2" borderId="1" xfId="0" applyFill="1" applyBorder="1" applyAlignment="1">
      <alignment horizontal="left" vertical="center" wrapText="1"/>
    </xf>
    <xf numFmtId="0" fontId="9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3" fontId="93" fillId="0" borderId="1" xfId="0" applyNumberFormat="1" applyFont="1" applyFill="1" applyBorder="1" applyAlignment="1">
      <alignment horizontal="center" vertical="center" wrapText="1"/>
    </xf>
    <xf numFmtId="173" fontId="93" fillId="0" borderId="1" xfId="0" applyNumberFormat="1" applyFont="1" applyFill="1" applyBorder="1" applyAlignment="1">
      <alignment horizontal="center" vertical="center" wrapText="1"/>
    </xf>
    <xf numFmtId="173" fontId="93" fillId="6" borderId="1" xfId="0"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0" fontId="89" fillId="0" borderId="48" xfId="0" applyFont="1" applyBorder="1" applyAlignment="1">
      <alignment horizontal="center" vertical="center" wrapText="1"/>
    </xf>
    <xf numFmtId="0" fontId="91" fillId="0" borderId="49" xfId="0" applyFont="1" applyBorder="1" applyAlignment="1">
      <alignment horizontal="center" vertical="center" wrapText="1"/>
    </xf>
    <xf numFmtId="0" fontId="94" fillId="0" borderId="4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5" fillId="0" borderId="12" xfId="0" applyFont="1" applyBorder="1" applyAlignment="1">
      <alignment horizontal="center" vertical="center" wrapText="1"/>
    </xf>
    <xf numFmtId="0" fontId="95" fillId="0" borderId="1" xfId="0" applyFont="1" applyBorder="1" applyAlignment="1">
      <alignment horizontal="center" vertical="center" wrapText="1"/>
    </xf>
    <xf numFmtId="174" fontId="95" fillId="0" borderId="1" xfId="0" applyNumberFormat="1" applyFont="1" applyBorder="1" applyAlignment="1">
      <alignment horizontal="center" vertical="center" wrapText="1"/>
    </xf>
    <xf numFmtId="175" fontId="95" fillId="0" borderId="1" xfId="0" applyNumberFormat="1" applyFont="1" applyBorder="1" applyAlignment="1">
      <alignment horizontal="center" vertical="center" wrapText="1"/>
    </xf>
    <xf numFmtId="176" fontId="95" fillId="0" borderId="1" xfId="0" applyNumberFormat="1" applyFont="1" applyBorder="1" applyAlignment="1">
      <alignment horizontal="center" vertical="center" wrapText="1"/>
    </xf>
    <xf numFmtId="174" fontId="95" fillId="0" borderId="13" xfId="0" applyNumberFormat="1" applyFont="1" applyBorder="1" applyAlignment="1">
      <alignment horizontal="center" vertical="center" wrapText="1"/>
    </xf>
    <xf numFmtId="174" fontId="95" fillId="0" borderId="25" xfId="0" applyNumberFormat="1" applyFont="1" applyBorder="1" applyAlignment="1">
      <alignment horizontal="center" vertical="center" wrapText="1"/>
    </xf>
    <xf numFmtId="0" fontId="13" fillId="0" borderId="0" xfId="0" applyFont="1" applyAlignment="1">
      <alignment horizontal="center" vertical="center" wrapText="1"/>
    </xf>
    <xf numFmtId="0" fontId="91" fillId="78" borderId="12" xfId="0" applyFont="1" applyFill="1" applyBorder="1" applyAlignment="1">
      <alignment horizontal="center" vertical="center" wrapText="1"/>
    </xf>
    <xf numFmtId="173" fontId="91" fillId="78" borderId="1" xfId="0" applyNumberFormat="1" applyFont="1" applyFill="1" applyBorder="1" applyAlignment="1">
      <alignment horizontal="center" vertical="center" wrapText="1"/>
    </xf>
    <xf numFmtId="173" fontId="91" fillId="78" borderId="13" xfId="0" applyNumberFormat="1" applyFont="1" applyFill="1" applyBorder="1" applyAlignment="1">
      <alignment horizontal="center" vertical="center" wrapText="1"/>
    </xf>
    <xf numFmtId="173" fontId="91" fillId="78" borderId="25" xfId="0" applyNumberFormat="1" applyFont="1" applyFill="1" applyBorder="1" applyAlignment="1">
      <alignment horizontal="center" vertical="center" wrapText="1"/>
    </xf>
    <xf numFmtId="0" fontId="91" fillId="0" borderId="12" xfId="0" applyFont="1" applyBorder="1" applyAlignment="1">
      <alignment wrapText="1"/>
    </xf>
    <xf numFmtId="173" fontId="91" fillId="0" borderId="1" xfId="0" applyNumberFormat="1" applyFont="1" applyBorder="1" applyAlignment="1">
      <alignment horizontal="center" vertical="top" wrapText="1"/>
    </xf>
    <xf numFmtId="173" fontId="91" fillId="0" borderId="13" xfId="0" applyNumberFormat="1" applyFont="1" applyBorder="1" applyAlignment="1">
      <alignment horizontal="center" vertical="top" wrapText="1"/>
    </xf>
    <xf numFmtId="173" fontId="91" fillId="0" borderId="25" xfId="0" applyNumberFormat="1" applyFont="1" applyBorder="1" applyAlignment="1">
      <alignment horizontal="center" vertical="top" wrapText="1"/>
    </xf>
    <xf numFmtId="0" fontId="90" fillId="0" borderId="12" xfId="0" applyFont="1" applyBorder="1" applyAlignment="1">
      <alignment wrapText="1"/>
    </xf>
    <xf numFmtId="173" fontId="90" fillId="0" borderId="1" xfId="0" applyNumberFormat="1" applyFont="1" applyBorder="1" applyAlignment="1">
      <alignment horizontal="center" vertical="top" wrapText="1"/>
    </xf>
    <xf numFmtId="173" fontId="90" fillId="0" borderId="1" xfId="0" applyNumberFormat="1" applyFont="1" applyBorder="1" applyAlignment="1">
      <alignment horizontal="center" vertical="center" wrapText="1"/>
    </xf>
    <xf numFmtId="173" fontId="90" fillId="0" borderId="13" xfId="0" applyNumberFormat="1" applyFont="1" applyBorder="1" applyAlignment="1">
      <alignment horizontal="center" vertical="center" wrapText="1"/>
    </xf>
    <xf numFmtId="173" fontId="90" fillId="0" borderId="25" xfId="0" applyNumberFormat="1" applyFont="1" applyBorder="1" applyAlignment="1">
      <alignment horizontal="center" vertical="center" wrapText="1"/>
    </xf>
    <xf numFmtId="173" fontId="90" fillId="2" borderId="1" xfId="0" applyNumberFormat="1" applyFont="1" applyFill="1" applyBorder="1" applyAlignment="1">
      <alignment horizontal="center" vertical="center" wrapText="1"/>
    </xf>
    <xf numFmtId="173" fontId="90" fillId="2" borderId="13" xfId="0" applyNumberFormat="1" applyFont="1" applyFill="1" applyBorder="1" applyAlignment="1">
      <alignment horizontal="center" vertical="center" wrapText="1"/>
    </xf>
    <xf numFmtId="173" fontId="90" fillId="2" borderId="25" xfId="0" applyNumberFormat="1" applyFont="1" applyFill="1" applyBorder="1" applyAlignment="1">
      <alignment horizontal="center" vertical="center" wrapText="1"/>
    </xf>
    <xf numFmtId="0" fontId="0" fillId="0" borderId="0" xfId="0" applyAlignment="1">
      <alignment horizontal="left" vertical="center"/>
    </xf>
    <xf numFmtId="0" fontId="90" fillId="79" borderId="12" xfId="0" applyFont="1" applyFill="1" applyBorder="1" applyAlignment="1">
      <alignment wrapText="1"/>
    </xf>
    <xf numFmtId="173" fontId="90" fillId="79" borderId="1" xfId="0" applyNumberFormat="1" applyFont="1" applyFill="1" applyBorder="1" applyAlignment="1">
      <alignment horizontal="center" vertical="top" wrapText="1"/>
    </xf>
    <xf numFmtId="173" fontId="90" fillId="79" borderId="1" xfId="0" applyNumberFormat="1" applyFont="1" applyFill="1" applyBorder="1" applyAlignment="1">
      <alignment horizontal="center" vertical="center" wrapText="1"/>
    </xf>
    <xf numFmtId="0" fontId="90" fillId="80" borderId="12" xfId="0" applyFont="1" applyFill="1" applyBorder="1" applyAlignment="1">
      <alignment wrapText="1"/>
    </xf>
    <xf numFmtId="173" fontId="90" fillId="80" borderId="1" xfId="0" applyNumberFormat="1" applyFont="1" applyFill="1" applyBorder="1" applyAlignment="1">
      <alignment horizontal="center" vertical="center" wrapText="1"/>
    </xf>
    <xf numFmtId="0" fontId="90" fillId="79" borderId="17" xfId="0" applyFont="1" applyFill="1" applyBorder="1" applyAlignment="1">
      <alignment wrapText="1"/>
    </xf>
    <xf numFmtId="173" fontId="90" fillId="79" borderId="50" xfId="0" applyNumberFormat="1" applyFont="1" applyFill="1" applyBorder="1" applyAlignment="1">
      <alignment horizontal="center" vertical="top" wrapText="1"/>
    </xf>
    <xf numFmtId="0" fontId="90" fillId="79" borderId="50" xfId="0" applyFont="1" applyFill="1" applyBorder="1" applyAlignment="1">
      <alignment horizontal="center" vertical="center" wrapText="1"/>
    </xf>
    <xf numFmtId="0" fontId="90" fillId="0" borderId="50" xfId="0" applyFont="1" applyBorder="1" applyAlignment="1">
      <alignment horizontal="center" vertical="center" wrapText="1"/>
    </xf>
    <xf numFmtId="0" fontId="90" fillId="0" borderId="18" xfId="0" applyFont="1" applyBorder="1" applyAlignment="1">
      <alignment horizontal="center" vertical="center" wrapText="1"/>
    </xf>
    <xf numFmtId="0" fontId="90" fillId="0" borderId="25" xfId="0" applyFont="1" applyBorder="1" applyAlignment="1">
      <alignment horizontal="center" vertical="center" wrapText="1"/>
    </xf>
    <xf numFmtId="175" fontId="96" fillId="0" borderId="0" xfId="0" applyNumberFormat="1" applyFont="1"/>
    <xf numFmtId="173" fontId="93" fillId="81" borderId="0" xfId="0" applyNumberFormat="1" applyFont="1" applyFill="1"/>
    <xf numFmtId="0" fontId="0" fillId="0" borderId="0" xfId="0" applyAlignment="1"/>
    <xf numFmtId="0" fontId="97" fillId="0" borderId="0" xfId="0" applyFont="1" applyAlignment="1">
      <alignment horizontal="center" vertical="center" wrapText="1"/>
    </xf>
    <xf numFmtId="177" fontId="89" fillId="0" borderId="0" xfId="0" applyNumberFormat="1" applyFont="1"/>
    <xf numFmtId="3" fontId="89" fillId="0" borderId="0" xfId="0" applyNumberFormat="1" applyFont="1"/>
    <xf numFmtId="173" fontId="0" fillId="0" borderId="0" xfId="0" applyNumberFormat="1"/>
    <xf numFmtId="3" fontId="5" fillId="2" borderId="0" xfId="0" applyNumberFormat="1" applyFont="1" applyFill="1"/>
    <xf numFmtId="172" fontId="5" fillId="2" borderId="0" xfId="0" applyNumberFormat="1" applyFont="1" applyFill="1"/>
    <xf numFmtId="43" fontId="0" fillId="0" borderId="1" xfId="273" applyFont="1" applyBorder="1" applyAlignment="1">
      <alignment wrapText="1"/>
    </xf>
    <xf numFmtId="0" fontId="5" fillId="0" borderId="0" xfId="0" applyFont="1" applyAlignment="1">
      <alignment horizontal="center"/>
    </xf>
    <xf numFmtId="0" fontId="5" fillId="0" borderId="0" xfId="0" applyFont="1" applyAlignment="1"/>
    <xf numFmtId="0" fontId="3" fillId="0" borderId="0" xfId="0" applyFont="1" applyBorder="1" applyAlignment="1">
      <alignment vertical="center"/>
    </xf>
    <xf numFmtId="0" fontId="24" fillId="0" borderId="1" xfId="0" applyFont="1" applyBorder="1" applyAlignment="1">
      <alignment wrapText="1"/>
    </xf>
    <xf numFmtId="0" fontId="24" fillId="0" borderId="0" xfId="0" applyFont="1"/>
    <xf numFmtId="0" fontId="24" fillId="0" borderId="0" xfId="0" applyFont="1" applyAlignment="1">
      <alignment horizontal="right"/>
    </xf>
    <xf numFmtId="0" fontId="102" fillId="0" borderId="0" xfId="0" applyFont="1" applyAlignment="1"/>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102" fillId="0" borderId="1" xfId="0" applyFont="1" applyBorder="1" applyAlignment="1">
      <alignment wrapText="1"/>
    </xf>
    <xf numFmtId="0" fontId="24" fillId="0" borderId="1" xfId="0" applyFont="1" applyBorder="1" applyAlignment="1">
      <alignment horizontal="center" wrapText="1"/>
    </xf>
    <xf numFmtId="0" fontId="24" fillId="0" borderId="1" xfId="0" applyFont="1" applyBorder="1" applyAlignment="1">
      <alignment horizontal="left" vertical="center" wrapText="1"/>
    </xf>
    <xf numFmtId="0" fontId="102" fillId="2" borderId="1" xfId="0" applyFont="1" applyFill="1" applyBorder="1" applyAlignment="1">
      <alignment wrapText="1"/>
    </xf>
    <xf numFmtId="0" fontId="102" fillId="2" borderId="1" xfId="0" applyFont="1" applyFill="1" applyBorder="1" applyAlignment="1">
      <alignment horizontal="center" vertical="center" wrapText="1"/>
    </xf>
    <xf numFmtId="0" fontId="103" fillId="0" borderId="1" xfId="0" applyFont="1" applyBorder="1" applyAlignment="1">
      <alignment wrapText="1"/>
    </xf>
    <xf numFmtId="0" fontId="102" fillId="0" borderId="1" xfId="0" applyFont="1" applyBorder="1" applyAlignment="1">
      <alignment horizontal="center" vertical="center" wrapText="1"/>
    </xf>
    <xf numFmtId="16" fontId="24" fillId="0" borderId="1" xfId="0" applyNumberFormat="1" applyFont="1" applyBorder="1" applyAlignment="1">
      <alignment wrapText="1"/>
    </xf>
    <xf numFmtId="0" fontId="24" fillId="0" borderId="0" xfId="0" applyFont="1" applyBorder="1" applyAlignment="1">
      <alignment wrapText="1"/>
    </xf>
    <xf numFmtId="0" fontId="24" fillId="0" borderId="1" xfId="0" applyFont="1" applyBorder="1" applyAlignment="1">
      <alignment vertical="top" wrapText="1"/>
    </xf>
    <xf numFmtId="0" fontId="24" fillId="0" borderId="1" xfId="0" applyFont="1" applyBorder="1" applyAlignment="1">
      <alignment horizontal="center" vertical="top" wrapText="1"/>
    </xf>
    <xf numFmtId="0" fontId="102" fillId="2" borderId="0" xfId="0" applyFont="1" applyFill="1"/>
    <xf numFmtId="172" fontId="7" fillId="0" borderId="1" xfId="273" applyNumberFormat="1" applyFont="1" applyFill="1" applyBorder="1" applyAlignment="1">
      <alignment wrapText="1"/>
    </xf>
    <xf numFmtId="0" fontId="7" fillId="0" borderId="1" xfId="0" applyFont="1" applyFill="1" applyBorder="1" applyAlignment="1">
      <alignment wrapText="1"/>
    </xf>
    <xf numFmtId="3" fontId="7" fillId="0" borderId="1" xfId="0" applyNumberFormat="1" applyFont="1" applyFill="1" applyBorder="1" applyAlignment="1">
      <alignment wrapText="1"/>
    </xf>
    <xf numFmtId="2" fontId="7" fillId="0" borderId="1" xfId="0" applyNumberFormat="1" applyFont="1" applyFill="1" applyBorder="1" applyAlignment="1">
      <alignment vertical="center" wrapText="1"/>
    </xf>
    <xf numFmtId="43" fontId="7" fillId="0" borderId="1" xfId="273" applyNumberFormat="1" applyFont="1" applyFill="1" applyBorder="1" applyAlignment="1">
      <alignment wrapText="1"/>
    </xf>
    <xf numFmtId="1" fontId="7" fillId="0" borderId="1" xfId="0" applyNumberFormat="1" applyFont="1" applyFill="1" applyBorder="1" applyAlignment="1">
      <alignment wrapText="1"/>
    </xf>
    <xf numFmtId="172" fontId="90" fillId="0" borderId="1" xfId="273" applyNumberFormat="1" applyFont="1" applyFill="1" applyBorder="1" applyAlignment="1">
      <alignment horizontal="center" vertical="center" wrapText="1"/>
    </xf>
    <xf numFmtId="3" fontId="10" fillId="0" borderId="1" xfId="0" applyNumberFormat="1" applyFont="1" applyFill="1" applyBorder="1" applyAlignment="1">
      <alignment wrapText="1"/>
    </xf>
    <xf numFmtId="0" fontId="10" fillId="0" borderId="1" xfId="0" applyFont="1" applyFill="1" applyBorder="1" applyAlignment="1">
      <alignment wrapText="1"/>
    </xf>
    <xf numFmtId="172" fontId="10" fillId="0" borderId="1" xfId="273" applyNumberFormat="1" applyFont="1" applyFill="1" applyBorder="1" applyAlignment="1">
      <alignment wrapText="1"/>
    </xf>
    <xf numFmtId="1" fontId="7" fillId="0" borderId="1" xfId="273" applyNumberFormat="1" applyFont="1" applyFill="1" applyBorder="1" applyAlignment="1">
      <alignment wrapText="1"/>
    </xf>
    <xf numFmtId="43" fontId="7" fillId="0" borderId="1" xfId="273" applyFont="1" applyFill="1" applyBorder="1" applyAlignment="1">
      <alignment horizontal="center" vertical="center" wrapText="1"/>
    </xf>
    <xf numFmtId="0" fontId="7" fillId="0" borderId="1" xfId="0" applyFont="1" applyFill="1" applyBorder="1" applyAlignment="1">
      <alignment horizontal="center" vertical="center" wrapText="1"/>
    </xf>
    <xf numFmtId="0" fontId="90" fillId="0" borderId="1" xfId="0" applyFont="1" applyFill="1" applyBorder="1" applyAlignment="1">
      <alignment horizontal="center" vertical="center" wrapText="1"/>
    </xf>
    <xf numFmtId="180" fontId="7" fillId="0" borderId="1" xfId="273" applyNumberFormat="1" applyFont="1" applyFill="1" applyBorder="1" applyAlignment="1">
      <alignment wrapText="1"/>
    </xf>
    <xf numFmtId="0" fontId="104" fillId="0" borderId="0" xfId="0" applyFont="1" applyBorder="1" applyAlignment="1">
      <alignment wrapText="1"/>
    </xf>
    <xf numFmtId="0" fontId="3" fillId="0" borderId="0" xfId="0" applyFont="1" applyAlignment="1">
      <alignment horizontal="center"/>
    </xf>
    <xf numFmtId="0" fontId="0" fillId="0" borderId="1" xfId="0" applyBorder="1" applyAlignment="1">
      <alignment horizontal="center" vertical="center" wrapText="1"/>
    </xf>
    <xf numFmtId="0" fontId="7" fillId="0" borderId="1" xfId="0" applyFont="1" applyFill="1" applyBorder="1" applyAlignment="1">
      <alignment horizontal="center" vertical="center" wrapText="1"/>
    </xf>
    <xf numFmtId="2" fontId="98" fillId="0" borderId="1" xfId="0" applyNumberFormat="1" applyFont="1" applyFill="1" applyBorder="1" applyAlignment="1">
      <alignment horizontal="center" vertical="center" wrapText="1"/>
    </xf>
    <xf numFmtId="0" fontId="98" fillId="0" borderId="1" xfId="0" applyFont="1" applyFill="1" applyBorder="1" applyAlignment="1">
      <alignment horizontal="center" vertical="center" wrapText="1"/>
    </xf>
    <xf numFmtId="0" fontId="0" fillId="0" borderId="1" xfId="0" applyBorder="1" applyAlignment="1">
      <alignment horizontal="center" vertical="center"/>
    </xf>
    <xf numFmtId="0" fontId="101" fillId="0" borderId="51" xfId="0" applyFont="1" applyBorder="1" applyAlignment="1">
      <alignment wrapText="1"/>
    </xf>
    <xf numFmtId="0" fontId="102" fillId="0" borderId="0" xfId="0" applyFont="1" applyAlignment="1">
      <alignment horizontal="center" wrapText="1"/>
    </xf>
    <xf numFmtId="0" fontId="0" fillId="0" borderId="51" xfId="0" applyBorder="1" applyAlignment="1">
      <alignment horizontal="center" wrapText="1"/>
    </xf>
    <xf numFmtId="0" fontId="4" fillId="0" borderId="0" xfId="0" applyFont="1" applyAlignment="1">
      <alignment horizontal="center"/>
    </xf>
    <xf numFmtId="0" fontId="18" fillId="0" borderId="0" xfId="272" applyFont="1" applyAlignment="1">
      <alignment wrapText="1"/>
    </xf>
    <xf numFmtId="0" fontId="18" fillId="0" borderId="0" xfId="272" applyFont="1" applyAlignment="1"/>
    <xf numFmtId="0" fontId="19" fillId="0" borderId="0" xfId="272" applyFont="1" applyAlignment="1">
      <alignment horizontal="center" wrapText="1"/>
    </xf>
    <xf numFmtId="0" fontId="20" fillId="0" borderId="0" xfId="272" applyFont="1" applyAlignment="1">
      <alignment horizontal="center" vertical="center" wrapText="1"/>
    </xf>
    <xf numFmtId="0" fontId="21" fillId="4" borderId="1" xfId="272" applyFont="1" applyFill="1" applyBorder="1" applyAlignment="1">
      <alignment horizontal="center" vertical="center"/>
    </xf>
    <xf numFmtId="0" fontId="21" fillId="4" borderId="26" xfId="272" applyFont="1" applyFill="1" applyBorder="1" applyAlignment="1">
      <alignment horizontal="center" vertical="center"/>
    </xf>
    <xf numFmtId="0" fontId="21" fillId="4" borderId="23" xfId="272" applyFont="1" applyFill="1" applyBorder="1" applyAlignment="1">
      <alignment horizontal="center" vertical="center"/>
    </xf>
    <xf numFmtId="0" fontId="22" fillId="4" borderId="25" xfId="272" applyFont="1" applyFill="1" applyBorder="1" applyAlignment="1">
      <alignment horizontal="center" vertical="center"/>
    </xf>
    <xf numFmtId="3" fontId="22" fillId="4" borderId="2" xfId="272" applyNumberFormat="1" applyFont="1" applyFill="1" applyBorder="1" applyAlignment="1">
      <alignment horizontal="center" vertical="center"/>
    </xf>
    <xf numFmtId="3" fontId="22" fillId="4" borderId="24" xfId="272" applyNumberFormat="1" applyFont="1" applyFill="1" applyBorder="1" applyAlignment="1">
      <alignment horizontal="center" vertical="center"/>
    </xf>
    <xf numFmtId="3" fontId="16" fillId="0" borderId="2" xfId="272" applyNumberFormat="1" applyFont="1" applyFill="1" applyBorder="1" applyAlignment="1">
      <alignment horizontal="center" vertical="center"/>
    </xf>
    <xf numFmtId="3" fontId="16" fillId="0" borderId="27" xfId="272" applyNumberFormat="1" applyFont="1" applyFill="1" applyBorder="1" applyAlignment="1">
      <alignment horizontal="center" vertical="center"/>
    </xf>
    <xf numFmtId="3" fontId="16" fillId="0" borderId="24" xfId="272" applyNumberFormat="1" applyFont="1" applyFill="1" applyBorder="1" applyAlignment="1">
      <alignment horizontal="center" vertical="center"/>
    </xf>
    <xf numFmtId="0" fontId="16" fillId="0" borderId="27" xfId="272" applyFont="1" applyFill="1" applyBorder="1" applyAlignment="1">
      <alignment horizontal="center" vertical="center"/>
    </xf>
    <xf numFmtId="0" fontId="16" fillId="0" borderId="24" xfId="272" applyFont="1" applyFill="1" applyBorder="1" applyAlignment="1">
      <alignment horizontal="center" vertical="center"/>
    </xf>
    <xf numFmtId="3" fontId="16" fillId="0" borderId="2" xfId="272" applyNumberFormat="1" applyFont="1" applyFill="1" applyBorder="1" applyAlignment="1">
      <alignment horizontal="center" vertical="center" wrapText="1"/>
    </xf>
    <xf numFmtId="3" fontId="16" fillId="0" borderId="27" xfId="272" applyNumberFormat="1" applyFont="1" applyFill="1" applyBorder="1" applyAlignment="1">
      <alignment horizontal="center" vertical="center" wrapText="1"/>
    </xf>
    <xf numFmtId="3" fontId="16" fillId="0" borderId="24" xfId="272" applyNumberFormat="1" applyFont="1" applyFill="1" applyBorder="1" applyAlignment="1">
      <alignment horizontal="center" vertical="center" wrapText="1"/>
    </xf>
    <xf numFmtId="0" fontId="22" fillId="0" borderId="0" xfId="272" applyFont="1" applyAlignment="1">
      <alignment horizontal="left" vertical="top" wrapText="1"/>
    </xf>
    <xf numFmtId="0" fontId="3" fillId="0" borderId="0" xfId="272" applyAlignment="1">
      <alignment horizontal="left" vertical="top" wrapText="1"/>
    </xf>
    <xf numFmtId="0" fontId="18" fillId="0" borderId="0" xfId="272" applyFont="1" applyBorder="1" applyAlignment="1">
      <alignment vertical="center" wrapText="1"/>
    </xf>
    <xf numFmtId="0" fontId="22" fillId="4" borderId="24" xfId="272" applyFont="1" applyFill="1" applyBorder="1" applyAlignment="1">
      <alignment horizontal="center" vertical="center"/>
    </xf>
    <xf numFmtId="3" fontId="22" fillId="2" borderId="2" xfId="272" applyNumberFormat="1" applyFont="1" applyFill="1" applyBorder="1" applyAlignment="1">
      <alignment horizontal="center" vertical="center"/>
    </xf>
    <xf numFmtId="0" fontId="22" fillId="2" borderId="24" xfId="272" applyFont="1" applyFill="1" applyBorder="1" applyAlignment="1">
      <alignment horizontal="center" vertical="center"/>
    </xf>
    <xf numFmtId="3" fontId="21" fillId="5" borderId="2" xfId="272" applyNumberFormat="1" applyFont="1" applyFill="1" applyBorder="1" applyAlignment="1">
      <alignment horizontal="center" vertical="center"/>
    </xf>
    <xf numFmtId="0" fontId="22" fillId="5" borderId="24" xfId="272" applyFont="1" applyFill="1" applyBorder="1" applyAlignment="1">
      <alignment horizontal="center" vertical="center"/>
    </xf>
    <xf numFmtId="0" fontId="22" fillId="4" borderId="2" xfId="272" applyFont="1" applyFill="1" applyBorder="1" applyAlignment="1">
      <alignment vertical="center" wrapText="1"/>
    </xf>
    <xf numFmtId="0" fontId="22" fillId="4" borderId="24" xfId="272" applyFont="1" applyFill="1" applyBorder="1" applyAlignment="1">
      <alignment vertical="center" wrapText="1"/>
    </xf>
    <xf numFmtId="0" fontId="13" fillId="0" borderId="0" xfId="0" applyFont="1" applyAlignment="1">
      <alignment wrapText="1"/>
    </xf>
    <xf numFmtId="0" fontId="0" fillId="0" borderId="0" xfId="0" applyAlignment="1"/>
    <xf numFmtId="0" fontId="89" fillId="0" borderId="0" xfId="0" applyFont="1" applyAlignment="1">
      <alignment horizontal="center" vertical="center" wrapText="1"/>
    </xf>
    <xf numFmtId="0" fontId="0" fillId="0" borderId="0" xfId="0" applyAlignment="1">
      <alignment horizontal="center" vertical="center" wrapText="1"/>
    </xf>
    <xf numFmtId="0" fontId="90"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wrapText="1"/>
    </xf>
    <xf numFmtId="0" fontId="8" fillId="0" borderId="0" xfId="0" applyFont="1" applyAlignment="1">
      <alignment horizontal="center" vertical="justify" wrapText="1"/>
    </xf>
    <xf numFmtId="0" fontId="9" fillId="0" borderId="0" xfId="0" applyFont="1" applyAlignment="1">
      <alignment vertical="justify"/>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43" fontId="24" fillId="0" borderId="1" xfId="273" applyFont="1" applyBorder="1" applyAlignment="1">
      <alignment wrapText="1"/>
    </xf>
    <xf numFmtId="0" fontId="24" fillId="0" borderId="0" xfId="0" applyFont="1" applyAlignment="1">
      <alignment horizontal="center"/>
    </xf>
    <xf numFmtId="0" fontId="102" fillId="0" borderId="0" xfId="0" applyFont="1" applyAlignment="1">
      <alignment horizontal="center"/>
    </xf>
    <xf numFmtId="0" fontId="24" fillId="0" borderId="1" xfId="0" applyFont="1" applyBorder="1" applyAlignment="1">
      <alignment vertical="center"/>
    </xf>
    <xf numFmtId="0" fontId="24" fillId="0" borderId="1" xfId="0" applyFont="1" applyBorder="1" applyAlignment="1">
      <alignment vertical="center" wrapText="1"/>
    </xf>
    <xf numFmtId="0" fontId="24" fillId="0" borderId="1" xfId="0" applyFont="1" applyBorder="1" applyAlignment="1">
      <alignment horizontal="left" wrapText="1"/>
    </xf>
    <xf numFmtId="0" fontId="105" fillId="0" borderId="1" xfId="1" applyFont="1" applyBorder="1" applyAlignment="1">
      <alignment vertical="center" wrapText="1"/>
    </xf>
    <xf numFmtId="0" fontId="102" fillId="0" borderId="0" xfId="0" applyFont="1" applyAlignment="1">
      <alignment horizontal="center"/>
    </xf>
  </cellXfs>
  <cellStyles count="281">
    <cellStyle name="_Альбом бюджетных форм   от 23.08.05" xfId="6"/>
    <cellStyle name="_Альбом бюджетных форм   от 25.08.05" xfId="7"/>
    <cellStyle name="_БДР 2 кв  2007 03 04" xfId="8"/>
    <cellStyle name="_Бюджетные формы.Расходы v.3.1" xfId="9"/>
    <cellStyle name="_Инвест ТЗ" xfId="10"/>
    <cellStyle name="_Инвест ТЗ АВТОМАТИЗАЦИЯ  1.06.06   Ф" xfId="11"/>
    <cellStyle name="_Инвест ТЗ АВТОМАТИЗАЦИЯ  31.05.06   Ф нов" xfId="12"/>
    <cellStyle name="_Исполнение  за 9 месяцев 2006 г для совещания 13.10." xfId="13"/>
    <cellStyle name="_Классификаторы" xfId="14"/>
    <cellStyle name="_классификаторы УБМ (изменения)" xfId="15"/>
    <cellStyle name="_Книга5" xfId="16"/>
    <cellStyle name="_ПО СЭС_2008г предложения" xfId="17"/>
    <cellStyle name="_Потери на 4кв. 2007г." xfId="18"/>
    <cellStyle name="’ћѓћ‚›‰" xfId="24"/>
    <cellStyle name="”ќђќ‘ћ‚›‰" xfId="19"/>
    <cellStyle name="”љ‘ђћ‚ђќќ›‰" xfId="20"/>
    <cellStyle name="„…ќ…†ќ›‰" xfId="21"/>
    <cellStyle name="‡ђѓћ‹ћ‚ћљ1" xfId="22"/>
    <cellStyle name="‡ђѓћ‹ћ‚ћљ2" xfId="23"/>
    <cellStyle name="1Normal" xfId="25"/>
    <cellStyle name="20% - Accent1" xfId="26"/>
    <cellStyle name="20% - Accent2" xfId="27"/>
    <cellStyle name="20% - Accent3" xfId="28"/>
    <cellStyle name="20% - Accent4" xfId="29"/>
    <cellStyle name="20% - Accent5" xfId="30"/>
    <cellStyle name="20% - Accent6" xfId="31"/>
    <cellStyle name="20% - Акцент1 2" xfId="32"/>
    <cellStyle name="20% - Акцент2 2" xfId="33"/>
    <cellStyle name="20% - Акцент3 2" xfId="34"/>
    <cellStyle name="20% - Акцент4 2" xfId="35"/>
    <cellStyle name="20% - Акцент5 2" xfId="36"/>
    <cellStyle name="20% - Акцент6 2" xfId="37"/>
    <cellStyle name="40% - Accent1" xfId="38"/>
    <cellStyle name="40% - Accent2" xfId="39"/>
    <cellStyle name="40% - Accent3" xfId="40"/>
    <cellStyle name="40% - Accent4" xfId="41"/>
    <cellStyle name="40% - Accent5" xfId="42"/>
    <cellStyle name="40% - Accent6" xfId="43"/>
    <cellStyle name="40% - Акцент1 2" xfId="44"/>
    <cellStyle name="40% - Акцент2 2" xfId="45"/>
    <cellStyle name="40% - Акцент3 2" xfId="46"/>
    <cellStyle name="40% - Акцент4 2" xfId="47"/>
    <cellStyle name="40% - Акцент5 2" xfId="48"/>
    <cellStyle name="40% - Акцент6 2" xfId="49"/>
    <cellStyle name="60% - Accent1" xfId="50"/>
    <cellStyle name="60% - Accent2" xfId="51"/>
    <cellStyle name="60% - Accent3" xfId="52"/>
    <cellStyle name="60% - Accent4" xfId="53"/>
    <cellStyle name="60% - Accent5" xfId="54"/>
    <cellStyle name="60% - Accent6" xfId="55"/>
    <cellStyle name="60% - Акцент1 2" xfId="56"/>
    <cellStyle name="60% - Акцент2 2" xfId="57"/>
    <cellStyle name="60% - Акцент3 2" xfId="58"/>
    <cellStyle name="60% - Акцент4 2" xfId="59"/>
    <cellStyle name="60% - Акцент5 2" xfId="60"/>
    <cellStyle name="60% - Акцент6 2" xfId="61"/>
    <cellStyle name="Accent1" xfId="62"/>
    <cellStyle name="Accent1 - 20%" xfId="63"/>
    <cellStyle name="Accent1 - 40%" xfId="64"/>
    <cellStyle name="Accent1 - 60%" xfId="65"/>
    <cellStyle name="Accent2" xfId="66"/>
    <cellStyle name="Accent2 - 20%" xfId="67"/>
    <cellStyle name="Accent2 - 40%" xfId="68"/>
    <cellStyle name="Accent2 - 60%" xfId="69"/>
    <cellStyle name="Accent3" xfId="70"/>
    <cellStyle name="Accent3 - 20%" xfId="71"/>
    <cellStyle name="Accent3 - 40%" xfId="72"/>
    <cellStyle name="Accent3 - 60%" xfId="73"/>
    <cellStyle name="Accent4" xfId="74"/>
    <cellStyle name="Accent4 - 20%" xfId="75"/>
    <cellStyle name="Accent4 - 40%" xfId="76"/>
    <cellStyle name="Accent4 - 60%" xfId="77"/>
    <cellStyle name="Accent5" xfId="78"/>
    <cellStyle name="Accent5 - 20%" xfId="79"/>
    <cellStyle name="Accent5 - 40%" xfId="80"/>
    <cellStyle name="Accent5 - 60%" xfId="81"/>
    <cellStyle name="Accent6" xfId="82"/>
    <cellStyle name="Accent6 - 20%" xfId="83"/>
    <cellStyle name="Accent6 - 40%" xfId="84"/>
    <cellStyle name="Accent6 - 60%" xfId="85"/>
    <cellStyle name="Bad" xfId="86"/>
    <cellStyle name="Calculation" xfId="87"/>
    <cellStyle name="Check Cell" xfId="88"/>
    <cellStyle name="Comma [0]_laroux" xfId="89"/>
    <cellStyle name="Comma_laroux" xfId="90"/>
    <cellStyle name="Currency [0]" xfId="91"/>
    <cellStyle name="Currency_laroux" xfId="92"/>
    <cellStyle name="Emphasis 1" xfId="93"/>
    <cellStyle name="Emphasis 2" xfId="94"/>
    <cellStyle name="Emphasis 3" xfId="95"/>
    <cellStyle name="Explanatory Text" xfId="96"/>
    <cellStyle name="Good" xfId="97"/>
    <cellStyle name="Heading 1" xfId="98"/>
    <cellStyle name="Heading 2" xfId="99"/>
    <cellStyle name="Heading 3" xfId="100"/>
    <cellStyle name="Heading 4" xfId="101"/>
    <cellStyle name="Input" xfId="102"/>
    <cellStyle name="Linked Cell" xfId="103"/>
    <cellStyle name="Neutral" xfId="104"/>
    <cellStyle name="Norma11l" xfId="105"/>
    <cellStyle name="Normal_ASUS" xfId="106"/>
    <cellStyle name="Normal1" xfId="107"/>
    <cellStyle name="Note" xfId="108"/>
    <cellStyle name="Output" xfId="109"/>
    <cellStyle name="Price_Body" xfId="110"/>
    <cellStyle name="SAPBEXaggData" xfId="111"/>
    <cellStyle name="SAPBEXaggDataEmph" xfId="112"/>
    <cellStyle name="SAPBEXaggItem" xfId="113"/>
    <cellStyle name="SAPBEXaggItemX" xfId="114"/>
    <cellStyle name="SAPBEXchaText" xfId="115"/>
    <cellStyle name="SAPBEXexcBad7" xfId="116"/>
    <cellStyle name="SAPBEXexcBad8" xfId="117"/>
    <cellStyle name="SAPBEXexcBad9" xfId="118"/>
    <cellStyle name="SAPBEXexcCritical4" xfId="119"/>
    <cellStyle name="SAPBEXexcCritical5" xfId="120"/>
    <cellStyle name="SAPBEXexcCritical6" xfId="121"/>
    <cellStyle name="SAPBEXexcGood1" xfId="122"/>
    <cellStyle name="SAPBEXexcGood2" xfId="123"/>
    <cellStyle name="SAPBEXexcGood3" xfId="124"/>
    <cellStyle name="SAPBEXfilterDrill" xfId="125"/>
    <cellStyle name="SAPBEXfilterItem" xfId="126"/>
    <cellStyle name="SAPBEXfilterText" xfId="127"/>
    <cellStyle name="SAPBEXformats" xfId="128"/>
    <cellStyle name="SAPBEXheaderItem" xfId="129"/>
    <cellStyle name="SAPBEXheaderText" xfId="130"/>
    <cellStyle name="SAPBEXHLevel0" xfId="131"/>
    <cellStyle name="SAPBEXHLevel0X" xfId="132"/>
    <cellStyle name="SAPBEXHLevel1" xfId="133"/>
    <cellStyle name="SAPBEXHLevel1X" xfId="134"/>
    <cellStyle name="SAPBEXHLevel2" xfId="135"/>
    <cellStyle name="SAPBEXHLevel2X" xfId="136"/>
    <cellStyle name="SAPBEXHLevel3" xfId="137"/>
    <cellStyle name="SAPBEXHLevel3X" xfId="138"/>
    <cellStyle name="SAPBEXinputData" xfId="139"/>
    <cellStyle name="SAPBEXresData" xfId="140"/>
    <cellStyle name="SAPBEXresDataEmph" xfId="141"/>
    <cellStyle name="SAPBEXresItem" xfId="142"/>
    <cellStyle name="SAPBEXresItemX" xfId="143"/>
    <cellStyle name="SAPBEXstdData" xfId="144"/>
    <cellStyle name="SAPBEXstdDataEmph" xfId="145"/>
    <cellStyle name="SAPBEXstdItem" xfId="146"/>
    <cellStyle name="SAPBEXstdItemX" xfId="147"/>
    <cellStyle name="SAPBEXtitle" xfId="148"/>
    <cellStyle name="SAPBEXundefined" xfId="149"/>
    <cellStyle name="SEM-BPS-data" xfId="150"/>
    <cellStyle name="SEM-BPS-head" xfId="151"/>
    <cellStyle name="SEM-BPS-headdata" xfId="152"/>
    <cellStyle name="SEM-BPS-headkey" xfId="153"/>
    <cellStyle name="SEM-BPS-input-on" xfId="154"/>
    <cellStyle name="SEM-BPS-key" xfId="155"/>
    <cellStyle name="SEM-BPS-sub1" xfId="156"/>
    <cellStyle name="SEM-BPS-sub2" xfId="157"/>
    <cellStyle name="SEM-BPS-total" xfId="158"/>
    <cellStyle name="Sheet Title" xfId="159"/>
    <cellStyle name="Title" xfId="160"/>
    <cellStyle name="Total" xfId="161"/>
    <cellStyle name="Warning Text" xfId="162"/>
    <cellStyle name="Акцент1 2" xfId="163"/>
    <cellStyle name="Акцент2 2" xfId="164"/>
    <cellStyle name="Акцент3 2" xfId="165"/>
    <cellStyle name="Акцент4 2" xfId="166"/>
    <cellStyle name="Акцент5 2" xfId="167"/>
    <cellStyle name="Акцент6 2" xfId="168"/>
    <cellStyle name="Беззащитный" xfId="169"/>
    <cellStyle name="Ввод  2" xfId="170"/>
    <cellStyle name="Вывод 2" xfId="171"/>
    <cellStyle name="Вычисление 2" xfId="172"/>
    <cellStyle name="Гиперссылка" xfId="1" builtinId="8"/>
    <cellStyle name="Денежный 2" xfId="173"/>
    <cellStyle name="Заголовок" xfId="174"/>
    <cellStyle name="Заголовок 1 2" xfId="175"/>
    <cellStyle name="Заголовок 2 2" xfId="176"/>
    <cellStyle name="Заголовок 3 2" xfId="177"/>
    <cellStyle name="Заголовок 4 2" xfId="178"/>
    <cellStyle name="Заголовок таблицы" xfId="179"/>
    <cellStyle name="ЗаголовокСтолбца" xfId="180"/>
    <cellStyle name="Защитный" xfId="181"/>
    <cellStyle name="Значение" xfId="182"/>
    <cellStyle name="Итог 2" xfId="183"/>
    <cellStyle name="Контрольная ячейка 2" xfId="184"/>
    <cellStyle name="Название 2" xfId="185"/>
    <cellStyle name="Нейтральный 2" xfId="186"/>
    <cellStyle name="Обычный" xfId="0" builtinId="0"/>
    <cellStyle name="Обычный 10 6" xfId="274"/>
    <cellStyle name="Обычный 190" xfId="275"/>
    <cellStyle name="Обычный 2" xfId="187"/>
    <cellStyle name="Обычный 2 10" xfId="188"/>
    <cellStyle name="Обычный 2 11 2" xfId="269"/>
    <cellStyle name="Обычный 2 2" xfId="189"/>
    <cellStyle name="Обычный 2 3" xfId="190"/>
    <cellStyle name="Обычный 2 4" xfId="191"/>
    <cellStyle name="Обычный 2 5" xfId="192"/>
    <cellStyle name="Обычный 2 6" xfId="193"/>
    <cellStyle name="Обычный 2 7" xfId="194"/>
    <cellStyle name="Обычный 2 8" xfId="195"/>
    <cellStyle name="Обычный 2 9" xfId="196"/>
    <cellStyle name="Обычный 2_РАСЧЕТ НОРМЫ ДОХОДНОСТИ СВОД" xfId="197"/>
    <cellStyle name="Обычный 3" xfId="198"/>
    <cellStyle name="Обычный 3 10" xfId="199"/>
    <cellStyle name="Обычный 3 2" xfId="200"/>
    <cellStyle name="Обычный 3 3" xfId="201"/>
    <cellStyle name="Обычный 3 4" xfId="202"/>
    <cellStyle name="Обычный 3 5" xfId="203"/>
    <cellStyle name="Обычный 3 6" xfId="204"/>
    <cellStyle name="Обычный 3 7" xfId="205"/>
    <cellStyle name="Обычный 3 8" xfId="206"/>
    <cellStyle name="Обычный 3 9" xfId="207"/>
    <cellStyle name="Обычный 3_РАСЧЕТ НОРМЫ ДОХОДНОСТИ СВОД" xfId="208"/>
    <cellStyle name="Обычный 4" xfId="209"/>
    <cellStyle name="Обычный 4 10" xfId="210"/>
    <cellStyle name="Обычный 4 2" xfId="211"/>
    <cellStyle name="Обычный 4 2 10" xfId="212"/>
    <cellStyle name="Обычный 4 2 2" xfId="213"/>
    <cellStyle name="Обычный 4 2 3" xfId="214"/>
    <cellStyle name="Обычный 4 2 4" xfId="215"/>
    <cellStyle name="Обычный 4 2 5" xfId="216"/>
    <cellStyle name="Обычный 4 2 6" xfId="217"/>
    <cellStyle name="Обычный 4 2 7" xfId="218"/>
    <cellStyle name="Обычный 4 2 8" xfId="219"/>
    <cellStyle name="Обычный 4 2 9" xfId="220"/>
    <cellStyle name="Обычный 4 3" xfId="221"/>
    <cellStyle name="Обычный 4 4" xfId="222"/>
    <cellStyle name="Обычный 4 5" xfId="223"/>
    <cellStyle name="Обычный 4 6" xfId="224"/>
    <cellStyle name="Обычный 4 7" xfId="225"/>
    <cellStyle name="Обычный 4 8" xfId="226"/>
    <cellStyle name="Обычный 4 9" xfId="227"/>
    <cellStyle name="Обычный 4_РАСЧЕТ НОРМЫ ДОХОДНОСТИ СВОД" xfId="228"/>
    <cellStyle name="Обычный 5" xfId="229"/>
    <cellStyle name="Обычный 50" xfId="279"/>
    <cellStyle name="Обычный 50 2" xfId="278"/>
    <cellStyle name="Обычный 6" xfId="230"/>
    <cellStyle name="Обычный 7" xfId="231"/>
    <cellStyle name="Обычный 7 2" xfId="267"/>
    <cellStyle name="Обычный 8" xfId="4"/>
    <cellStyle name="Обычный 9" xfId="272"/>
    <cellStyle name="Обычный_Лист1" xfId="3"/>
    <cellStyle name="Обычный_управл отчет  в 6" xfId="2"/>
    <cellStyle name="Плохой 2" xfId="232"/>
    <cellStyle name="Пояснение 2" xfId="233"/>
    <cellStyle name="Примечание 2" xfId="234"/>
    <cellStyle name="Примечание 84" xfId="276"/>
    <cellStyle name="Процентный 2" xfId="235"/>
    <cellStyle name="Процентный 2 10" xfId="236"/>
    <cellStyle name="Процентный 2 2" xfId="237"/>
    <cellStyle name="Процентный 2 3" xfId="238"/>
    <cellStyle name="Процентный 2 4" xfId="239"/>
    <cellStyle name="Процентный 2 5" xfId="240"/>
    <cellStyle name="Процентный 2 6" xfId="241"/>
    <cellStyle name="Процентный 2 7" xfId="242"/>
    <cellStyle name="Процентный 2 8" xfId="243"/>
    <cellStyle name="Процентный 2 9" xfId="244"/>
    <cellStyle name="Процентный 3" xfId="268"/>
    <cellStyle name="Процентный 3 2" xfId="271"/>
    <cellStyle name="Процентный 4" xfId="5"/>
    <cellStyle name="Связанная ячейка 2" xfId="245"/>
    <cellStyle name="Стиль 1" xfId="246"/>
    <cellStyle name="Стиль 1 10" xfId="247"/>
    <cellStyle name="Стиль 1 2" xfId="248"/>
    <cellStyle name="Стиль 1 3" xfId="249"/>
    <cellStyle name="Стиль 1 4" xfId="250"/>
    <cellStyle name="Стиль 1 5" xfId="251"/>
    <cellStyle name="Стиль 1 6" xfId="252"/>
    <cellStyle name="Стиль 1 7" xfId="253"/>
    <cellStyle name="Стиль 1 8" xfId="254"/>
    <cellStyle name="Стиль 1 9" xfId="255"/>
    <cellStyle name="Текст предупреждения 2" xfId="256"/>
    <cellStyle name="Тысячи [0]_3Com" xfId="257"/>
    <cellStyle name="Тысячи_3Com" xfId="258"/>
    <cellStyle name="Финансовый" xfId="273" builtinId="3"/>
    <cellStyle name="Финансовый 10" xfId="280"/>
    <cellStyle name="Финансовый 2" xfId="259"/>
    <cellStyle name="Финансовый 2 2" xfId="260"/>
    <cellStyle name="Финансовый 21" xfId="277"/>
    <cellStyle name="Финансовый 3" xfId="261"/>
    <cellStyle name="Финансовый 4" xfId="270"/>
    <cellStyle name="Финансовый 5" xfId="262"/>
    <cellStyle name="Формула" xfId="263"/>
    <cellStyle name="ФормулаНаКонтроль" xfId="264"/>
    <cellStyle name="Хороший 2" xfId="265"/>
    <cellStyle name="Џђћ–…ќ’ќ›‰" xfId="26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9;&#1087;&#1088;%20&#1101;&#1082;&#1086;&#1085;&#1086;&#1084;&#1080;&#1082;&#1080;/&#1054;&#1090;&#1076;&#1077;&#1083;%20&#1090;&#1072;&#1088;&#1080;&#1092;&#1086;&#1086;&#1073;&#1088;&#1072;&#1079;&#1086;&#1074;&#1072;&#1085;&#1080;&#1103;/_&#1054;&#1073;&#1097;&#1072;&#1103;%20&#1087;&#1072;&#1087;&#1082;&#1072;/1_&#1052;&#1048;&#1061;&#1040;&#1049;&#1051;&#1054;&#1042;&#1040;/&#1056;&#1077;&#1084;&#1086;&#1085;&#1090;%20&#1074;%20&#1090;&#1072;&#1088;&#1080;&#1092;&#1072;&#1093;/&#1055;&#1088;&#1080;&#1083;&#1086;&#1078;&#1077;&#1085;&#1080;&#1077;_&#8470;_7_16%2005%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ravchenko_in/AppData/Local/Microsoft/Windows/Temporary%20Internet%20Files/Content.Outlook/38V7LHFS/&#1056;&#1072;&#1089;&#1087;&#1088;&#1077;&#1076;&#1077;&#1083;&#1077;&#1085;&#1080;&#1077;%20&#1079;&#1072;%202013&#1075;%20_%2020.02.2014_&#1087;&#1086;&#1076;%20&#1060;-2%20&#1074;%20&#1090;&#1099;&#1089;.&#1088;&#1091;&#1073;.%20(11.03.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1.2012"/>
      <sheetName val="на 31.12.2012"/>
      <sheetName val="Расчет"/>
      <sheetName val="Выгрузка2013"/>
      <sheetName val="Заявлено в ТБР"/>
      <sheetName val="Себестоимость"/>
      <sheetName val="Для слайда"/>
      <sheetName val="Факт 2013 и план 2015"/>
      <sheetName val="план 2014"/>
    </sheetNames>
    <sheetDataSet>
      <sheetData sheetId="0"/>
      <sheetData sheetId="1"/>
      <sheetData sheetId="2"/>
      <sheetData sheetId="3"/>
      <sheetData sheetId="4"/>
      <sheetData sheetId="5">
        <row r="20">
          <cell r="HO20">
            <v>12923.61288470376</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2"/>
      <sheetName val="расчет"/>
      <sheetName val="Управленческий отчет"/>
      <sheetName val="АЭ"/>
      <sheetName val="ВЭ"/>
      <sheetName val="КаЭ"/>
      <sheetName val="РЭ"/>
      <sheetName val="Лист1"/>
    </sheetNames>
    <sheetDataSet>
      <sheetData sheetId="0" refreshError="1"/>
      <sheetData sheetId="1" refreshError="1"/>
      <sheetData sheetId="2" refreshError="1">
        <row r="1">
          <cell r="B1" t="str">
            <v>Управленческий отчет о прибылях (убытках) 
по ОАО "МРСК Юга" за 2013 год</v>
          </cell>
        </row>
        <row r="4">
          <cell r="C4">
            <v>4394972.260031349</v>
          </cell>
        </row>
        <row r="5">
          <cell r="C5">
            <v>3912876</v>
          </cell>
        </row>
        <row r="6">
          <cell r="C6">
            <v>459420</v>
          </cell>
        </row>
        <row r="7">
          <cell r="C7">
            <v>22676.260031349433</v>
          </cell>
        </row>
        <row r="9">
          <cell r="C9">
            <v>20143</v>
          </cell>
        </row>
        <row r="10">
          <cell r="C10">
            <v>2533.2600313494336</v>
          </cell>
        </row>
        <row r="11">
          <cell r="C11">
            <v>3262694.5038646283</v>
          </cell>
        </row>
        <row r="12">
          <cell r="C12">
            <v>3177891</v>
          </cell>
        </row>
        <row r="13">
          <cell r="C13">
            <v>63631</v>
          </cell>
        </row>
        <row r="14">
          <cell r="C14">
            <v>21172.503864628274</v>
          </cell>
        </row>
        <row r="16">
          <cell r="C16">
            <v>20393</v>
          </cell>
        </row>
        <row r="17">
          <cell r="C17">
            <v>779.50386462827214</v>
          </cell>
        </row>
        <row r="18">
          <cell r="C18">
            <v>1132277.7561667212</v>
          </cell>
        </row>
        <row r="19">
          <cell r="C19">
            <v>734985</v>
          </cell>
        </row>
        <row r="20">
          <cell r="C20">
            <v>395789</v>
          </cell>
        </row>
        <row r="21">
          <cell r="C21">
            <v>1503.7561667211594</v>
          </cell>
        </row>
        <row r="22">
          <cell r="C22">
            <v>109770</v>
          </cell>
        </row>
        <row r="23">
          <cell r="C23">
            <v>100558.507</v>
          </cell>
        </row>
        <row r="24">
          <cell r="C24">
            <v>2405.069</v>
          </cell>
        </row>
        <row r="25">
          <cell r="C25">
            <v>6806.424</v>
          </cell>
        </row>
        <row r="26">
          <cell r="C26">
            <v>212148</v>
          </cell>
        </row>
        <row r="27">
          <cell r="C27">
            <v>200713.53699999998</v>
          </cell>
        </row>
        <row r="28">
          <cell r="C28">
            <v>4576.91</v>
          </cell>
        </row>
        <row r="29">
          <cell r="C29">
            <v>6857.5529999999999</v>
          </cell>
        </row>
        <row r="30">
          <cell r="C30">
            <v>120396.24966260338</v>
          </cell>
        </row>
        <row r="31">
          <cell r="C31">
            <v>107189.66307911316</v>
          </cell>
        </row>
        <row r="32">
          <cell r="C32">
            <v>12585.391157758684</v>
          </cell>
        </row>
        <row r="33">
          <cell r="C33">
            <v>621.1954257315349</v>
          </cell>
        </row>
        <row r="34">
          <cell r="C34">
            <v>396.45291759271589</v>
          </cell>
        </row>
        <row r="35">
          <cell r="C35">
            <v>352.96493688618881</v>
          </cell>
        </row>
        <row r="36">
          <cell r="C36">
            <v>41.442445736653255</v>
          </cell>
        </row>
        <row r="37">
          <cell r="C37">
            <v>2.0455349698738363</v>
          </cell>
        </row>
        <row r="38">
          <cell r="C38">
            <v>74008.743999999992</v>
          </cell>
        </row>
        <row r="39">
          <cell r="C39">
            <v>74008.743999999992</v>
          </cell>
        </row>
        <row r="42">
          <cell r="C42">
            <v>52815.81452043484</v>
          </cell>
        </row>
        <row r="43">
          <cell r="C43">
            <v>47022.306588116408</v>
          </cell>
        </row>
        <row r="44">
          <cell r="C44">
            <v>5520.9999224898611</v>
          </cell>
        </row>
        <row r="45">
          <cell r="C45">
            <v>272.5080098285668</v>
          </cell>
        </row>
        <row r="46">
          <cell r="C46">
            <v>427594.21399999998</v>
          </cell>
        </row>
        <row r="47">
          <cell r="C47">
            <v>427594.21399999998</v>
          </cell>
        </row>
        <row r="50">
          <cell r="C50">
            <v>5044.6399999999994</v>
          </cell>
        </row>
        <row r="51">
          <cell r="C51">
            <v>4491.28</v>
          </cell>
        </row>
        <row r="52">
          <cell r="C52">
            <v>527.33000000000004</v>
          </cell>
        </row>
        <row r="53">
          <cell r="C53">
            <v>26.03</v>
          </cell>
        </row>
        <row r="54">
          <cell r="C54">
            <v>168011.82822000002</v>
          </cell>
        </row>
        <row r="55">
          <cell r="C55">
            <v>159048.00497741098</v>
          </cell>
        </row>
        <row r="56">
          <cell r="C56">
            <v>6298.8210693890696</v>
          </cell>
        </row>
        <row r="57">
          <cell r="C57">
            <v>2665.0021731999745</v>
          </cell>
        </row>
        <row r="59">
          <cell r="C59">
            <v>340531.48668127565</v>
          </cell>
        </row>
        <row r="60">
          <cell r="C60">
            <v>-27171.229707754392</v>
          </cell>
        </row>
        <row r="61">
          <cell r="C61">
            <v>369780.71929609909</v>
          </cell>
        </row>
        <row r="62">
          <cell r="C62">
            <v>-2078.0029070690439</v>
          </cell>
        </row>
        <row r="64">
          <cell r="C64">
            <v>244725.65476300617</v>
          </cell>
        </row>
        <row r="65">
          <cell r="C65">
            <v>244400.63935887895</v>
          </cell>
        </row>
        <row r="66">
          <cell r="C66">
            <v>0</v>
          </cell>
        </row>
        <row r="67">
          <cell r="C67">
            <v>325.01540412718043</v>
          </cell>
        </row>
        <row r="68">
          <cell r="C68">
            <v>40</v>
          </cell>
        </row>
        <row r="69">
          <cell r="C69">
            <v>244685.65476300617</v>
          </cell>
        </row>
        <row r="71">
          <cell r="C71">
            <v>95805.831918269527</v>
          </cell>
        </row>
        <row r="72">
          <cell r="C72">
            <v>-271571.86906663334</v>
          </cell>
        </row>
        <row r="73">
          <cell r="C73">
            <v>369780.71929609909</v>
          </cell>
        </row>
        <row r="74">
          <cell r="C74">
            <v>-2403.0183111962242</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strakhanenergo.r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kanc@astrakhanenergo.ru"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A2" sqref="A2:B13"/>
    </sheetView>
  </sheetViews>
  <sheetFormatPr defaultRowHeight="15"/>
  <cols>
    <col min="1" max="1" width="30.7109375" customWidth="1"/>
    <col min="2" max="2" width="42.85546875" customWidth="1"/>
  </cols>
  <sheetData>
    <row r="2" spans="1:2">
      <c r="A2" s="262" t="s">
        <v>83</v>
      </c>
      <c r="B2" s="262"/>
    </row>
    <row r="3" spans="1:2">
      <c r="A3" s="10"/>
      <c r="B3" s="10"/>
    </row>
    <row r="4" spans="1:2" ht="67.5" customHeight="1">
      <c r="A4" s="11" t="s">
        <v>69</v>
      </c>
      <c r="B4" s="12" t="s">
        <v>84</v>
      </c>
    </row>
    <row r="5" spans="1:2">
      <c r="A5" s="11" t="s">
        <v>70</v>
      </c>
      <c r="B5" s="11" t="s">
        <v>85</v>
      </c>
    </row>
    <row r="6" spans="1:2" ht="30">
      <c r="A6" s="11" t="s">
        <v>71</v>
      </c>
      <c r="B6" s="12" t="s">
        <v>86</v>
      </c>
    </row>
    <row r="7" spans="1:2" ht="30">
      <c r="A7" s="11" t="s">
        <v>72</v>
      </c>
      <c r="B7" s="12" t="s">
        <v>86</v>
      </c>
    </row>
    <row r="8" spans="1:2">
      <c r="A8" s="11" t="s">
        <v>73</v>
      </c>
      <c r="B8" s="73">
        <v>6164266561</v>
      </c>
    </row>
    <row r="9" spans="1:2">
      <c r="A9" s="11" t="s">
        <v>74</v>
      </c>
      <c r="B9" s="13">
        <v>301502001</v>
      </c>
    </row>
    <row r="10" spans="1:2">
      <c r="A10" s="11" t="s">
        <v>75</v>
      </c>
      <c r="B10" s="11" t="s">
        <v>87</v>
      </c>
    </row>
    <row r="11" spans="1:2">
      <c r="A11" s="11" t="s">
        <v>76</v>
      </c>
      <c r="B11" s="14" t="s">
        <v>88</v>
      </c>
    </row>
    <row r="12" spans="1:2">
      <c r="A12" s="11" t="s">
        <v>77</v>
      </c>
      <c r="B12" s="11" t="s">
        <v>89</v>
      </c>
    </row>
    <row r="13" spans="1:2">
      <c r="A13" s="11" t="s">
        <v>78</v>
      </c>
      <c r="B13" s="11" t="s">
        <v>90</v>
      </c>
    </row>
  </sheetData>
  <mergeCells count="1">
    <mergeCell ref="A2:B2"/>
  </mergeCells>
  <hyperlinks>
    <hyperlink ref="B11"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69"/>
  <sheetViews>
    <sheetView tabSelected="1" view="pageBreakPreview" zoomScale="90" zoomScaleNormal="100" zoomScaleSheetLayoutView="90" workbookViewId="0">
      <selection activeCell="H23" sqref="H23"/>
    </sheetView>
  </sheetViews>
  <sheetFormatPr defaultRowHeight="15"/>
  <cols>
    <col min="1" max="1" width="7" customWidth="1"/>
    <col min="2" max="2" width="45.5703125" customWidth="1"/>
    <col min="3" max="3" width="34.140625" customWidth="1"/>
    <col min="4" max="4" width="22.5703125" customWidth="1"/>
    <col min="5" max="5" width="22.42578125" customWidth="1"/>
    <col min="6" max="6" width="20.5703125" customWidth="1"/>
    <col min="7" max="7" width="20.140625" customWidth="1"/>
    <col min="8" max="8" width="18.140625" customWidth="1"/>
    <col min="9" max="9" width="17.28515625" customWidth="1"/>
  </cols>
  <sheetData>
    <row r="2" spans="1:6">
      <c r="F2" s="230" t="s">
        <v>269</v>
      </c>
    </row>
    <row r="3" spans="1:6">
      <c r="A3" s="313" t="s">
        <v>83</v>
      </c>
      <c r="B3" s="301"/>
      <c r="C3" s="301"/>
      <c r="D3" s="318"/>
    </row>
    <row r="4" spans="1:6">
      <c r="A4" s="10"/>
      <c r="B4" s="10"/>
    </row>
    <row r="5" spans="1:6" ht="120">
      <c r="B5" s="314" t="s">
        <v>69</v>
      </c>
      <c r="C5" s="315" t="s">
        <v>84</v>
      </c>
    </row>
    <row r="6" spans="1:6" ht="38.25" customHeight="1">
      <c r="B6" s="314" t="s">
        <v>70</v>
      </c>
      <c r="C6" s="315" t="s">
        <v>85</v>
      </c>
    </row>
    <row r="7" spans="1:6" ht="39" customHeight="1">
      <c r="B7" s="314" t="s">
        <v>71</v>
      </c>
      <c r="C7" s="315" t="s">
        <v>86</v>
      </c>
    </row>
    <row r="8" spans="1:6" ht="41.25" customHeight="1">
      <c r="B8" s="314" t="s">
        <v>72</v>
      </c>
      <c r="C8" s="315" t="s">
        <v>86</v>
      </c>
    </row>
    <row r="9" spans="1:6" ht="19.5" customHeight="1">
      <c r="B9" s="314" t="s">
        <v>73</v>
      </c>
      <c r="C9" s="316">
        <v>6164266561</v>
      </c>
    </row>
    <row r="10" spans="1:6">
      <c r="B10" s="314" t="s">
        <v>74</v>
      </c>
      <c r="C10" s="236">
        <v>301502001</v>
      </c>
    </row>
    <row r="11" spans="1:6" ht="30">
      <c r="B11" s="314" t="s">
        <v>75</v>
      </c>
      <c r="C11" s="315" t="s">
        <v>87</v>
      </c>
    </row>
    <row r="12" spans="1:6" ht="30">
      <c r="B12" s="314" t="s">
        <v>76</v>
      </c>
      <c r="C12" s="317" t="s">
        <v>88</v>
      </c>
    </row>
    <row r="13" spans="1:6" ht="30">
      <c r="B13" s="314" t="s">
        <v>77</v>
      </c>
      <c r="C13" s="315" t="s">
        <v>89</v>
      </c>
    </row>
    <row r="14" spans="1:6">
      <c r="B14" s="314" t="s">
        <v>78</v>
      </c>
      <c r="C14" s="315" t="s">
        <v>90</v>
      </c>
    </row>
    <row r="15" spans="1:6">
      <c r="A15" s="227"/>
      <c r="B15" s="227"/>
    </row>
    <row r="16" spans="1:6">
      <c r="A16" s="229"/>
      <c r="B16" s="229"/>
      <c r="C16" s="229"/>
      <c r="D16" s="229"/>
      <c r="F16" s="230" t="s">
        <v>270</v>
      </c>
    </row>
    <row r="17" spans="1:7" ht="36.75" customHeight="1">
      <c r="A17" s="229"/>
      <c r="B17" s="269" t="s">
        <v>219</v>
      </c>
      <c r="C17" s="269"/>
      <c r="D17" s="269"/>
      <c r="E17" s="269"/>
      <c r="F17" s="231"/>
      <c r="G17" s="225"/>
    </row>
    <row r="18" spans="1:7">
      <c r="A18" s="231"/>
      <c r="B18" s="231"/>
      <c r="C18" s="231"/>
      <c r="D18" s="231"/>
      <c r="E18" s="231"/>
      <c r="F18" s="231"/>
      <c r="G18" s="225"/>
    </row>
    <row r="19" spans="1:7">
      <c r="A19" s="229"/>
      <c r="B19" s="229"/>
      <c r="C19" s="229"/>
      <c r="D19" s="229"/>
      <c r="E19" s="229"/>
      <c r="F19" s="229"/>
    </row>
    <row r="20" spans="1:7" ht="41.25" customHeight="1">
      <c r="A20" s="232" t="s">
        <v>0</v>
      </c>
      <c r="B20" s="232" t="s">
        <v>1</v>
      </c>
      <c r="C20" s="233" t="s">
        <v>2</v>
      </c>
      <c r="D20" s="233" t="s">
        <v>66</v>
      </c>
      <c r="E20" s="233" t="s">
        <v>67</v>
      </c>
      <c r="F20" s="233" t="s">
        <v>68</v>
      </c>
    </row>
    <row r="21" spans="1:7" ht="29.25">
      <c r="A21" s="234" t="s">
        <v>5</v>
      </c>
      <c r="B21" s="234" t="s">
        <v>26</v>
      </c>
      <c r="C21" s="228"/>
      <c r="D21" s="247"/>
      <c r="E21" s="246"/>
      <c r="F21" s="247"/>
    </row>
    <row r="22" spans="1:7">
      <c r="A22" s="228" t="s">
        <v>6</v>
      </c>
      <c r="B22" s="228" t="s">
        <v>27</v>
      </c>
      <c r="C22" s="235" t="s">
        <v>29</v>
      </c>
      <c r="D22" s="248">
        <v>3912876</v>
      </c>
      <c r="E22" s="246">
        <v>3985693.49</v>
      </c>
      <c r="F22" s="246">
        <v>4900200.6120679248</v>
      </c>
    </row>
    <row r="23" spans="1:7" ht="21.75" customHeight="1">
      <c r="A23" s="228" t="s">
        <v>9</v>
      </c>
      <c r="B23" s="236" t="s">
        <v>28</v>
      </c>
      <c r="C23" s="233" t="s">
        <v>29</v>
      </c>
      <c r="D23" s="248">
        <v>734985</v>
      </c>
      <c r="E23" s="260">
        <v>444022.7</v>
      </c>
      <c r="F23" s="246">
        <v>387831.17381471541</v>
      </c>
    </row>
    <row r="24" spans="1:7" ht="27.75" customHeight="1">
      <c r="A24" s="228" t="s">
        <v>30</v>
      </c>
      <c r="B24" s="228" t="s">
        <v>31</v>
      </c>
      <c r="C24" s="233" t="s">
        <v>29</v>
      </c>
      <c r="D24" s="246">
        <v>1146899.2590000001</v>
      </c>
      <c r="E24" s="248">
        <v>715205.02997732791</v>
      </c>
      <c r="F24" s="248">
        <v>794891.50849979464</v>
      </c>
    </row>
    <row r="25" spans="1:7" ht="16.5" customHeight="1">
      <c r="A25" s="228" t="s">
        <v>32</v>
      </c>
      <c r="B25" s="228" t="s">
        <v>33</v>
      </c>
      <c r="C25" s="235" t="s">
        <v>29</v>
      </c>
      <c r="D25" s="248">
        <v>-271571.86906663334</v>
      </c>
      <c r="E25" s="248">
        <v>164391</v>
      </c>
      <c r="F25" s="246">
        <v>105701.56638030004</v>
      </c>
    </row>
    <row r="26" spans="1:7">
      <c r="A26" s="234" t="s">
        <v>14</v>
      </c>
      <c r="B26" s="234" t="s">
        <v>34</v>
      </c>
      <c r="C26" s="228"/>
      <c r="D26" s="247"/>
      <c r="E26" s="246"/>
      <c r="F26" s="247"/>
    </row>
    <row r="27" spans="1:7" ht="45" customHeight="1">
      <c r="A27" s="228" t="s">
        <v>35</v>
      </c>
      <c r="B27" s="228" t="s">
        <v>36</v>
      </c>
      <c r="C27" s="233" t="s">
        <v>19</v>
      </c>
      <c r="D27" s="249">
        <v>18.783753944668831</v>
      </c>
      <c r="E27" s="249">
        <v>11.140412606088281</v>
      </c>
      <c r="F27" s="249">
        <v>7.9145978811477171</v>
      </c>
    </row>
    <row r="28" spans="1:7" ht="29.25">
      <c r="A28" s="234" t="s">
        <v>15</v>
      </c>
      <c r="B28" s="234" t="s">
        <v>37</v>
      </c>
      <c r="C28" s="233"/>
      <c r="D28" s="247"/>
      <c r="E28" s="246"/>
      <c r="F28" s="247"/>
    </row>
    <row r="29" spans="1:7">
      <c r="A29" s="228" t="s">
        <v>16</v>
      </c>
      <c r="B29" s="228" t="s">
        <v>39</v>
      </c>
      <c r="C29" s="233" t="s">
        <v>38</v>
      </c>
      <c r="D29" s="247"/>
      <c r="E29" s="250">
        <v>443.88</v>
      </c>
      <c r="F29" s="250">
        <v>447.97554010107609</v>
      </c>
    </row>
    <row r="30" spans="1:7" ht="21.75" customHeight="1">
      <c r="A30" s="228" t="s">
        <v>17</v>
      </c>
      <c r="B30" s="228" t="s">
        <v>41</v>
      </c>
      <c r="C30" s="233" t="s">
        <v>42</v>
      </c>
      <c r="D30" s="246">
        <v>3188.2399940000009</v>
      </c>
      <c r="E30" s="246">
        <v>2782.998</v>
      </c>
      <c r="F30" s="246">
        <v>2814.3505147390124</v>
      </c>
    </row>
    <row r="31" spans="1:7" ht="45">
      <c r="A31" s="228" t="s">
        <v>18</v>
      </c>
      <c r="B31" s="228" t="s">
        <v>44</v>
      </c>
      <c r="C31" s="233" t="s">
        <v>42</v>
      </c>
      <c r="D31" s="246">
        <v>1000.905117</v>
      </c>
      <c r="E31" s="246">
        <v>891</v>
      </c>
      <c r="F31" s="251">
        <v>891.73</v>
      </c>
    </row>
    <row r="32" spans="1:7" ht="109.5" customHeight="1">
      <c r="A32" s="243" t="s">
        <v>40</v>
      </c>
      <c r="B32" s="243" t="s">
        <v>45</v>
      </c>
      <c r="C32" s="233" t="s">
        <v>19</v>
      </c>
      <c r="D32" s="265" t="s">
        <v>280</v>
      </c>
      <c r="E32" s="266"/>
      <c r="F32" s="266"/>
    </row>
    <row r="33" spans="1:10" ht="59.25" customHeight="1">
      <c r="A33" s="243" t="s">
        <v>43</v>
      </c>
      <c r="B33" s="243" t="s">
        <v>79</v>
      </c>
      <c r="C33" s="233"/>
      <c r="D33" s="247"/>
      <c r="E33" s="252" t="s">
        <v>272</v>
      </c>
      <c r="F33" s="247"/>
    </row>
    <row r="34" spans="1:10" s="8" customFormat="1" ht="29.25">
      <c r="A34" s="237" t="s">
        <v>20</v>
      </c>
      <c r="B34" s="237" t="s">
        <v>46</v>
      </c>
      <c r="C34" s="238"/>
      <c r="D34" s="253">
        <v>3912876</v>
      </c>
      <c r="E34" s="253">
        <v>3985693.49</v>
      </c>
      <c r="F34" s="253">
        <v>4900200.6120679248</v>
      </c>
      <c r="G34" s="245"/>
      <c r="I34" s="223"/>
      <c r="J34" s="222"/>
    </row>
    <row r="35" spans="1:10" ht="30" customHeight="1">
      <c r="A35" s="228" t="s">
        <v>21</v>
      </c>
      <c r="B35" s="228" t="s">
        <v>80</v>
      </c>
      <c r="C35" s="233" t="s">
        <v>29</v>
      </c>
      <c r="D35" s="248">
        <v>1028501.4280000001</v>
      </c>
      <c r="E35" s="246">
        <v>925749.98693756002</v>
      </c>
      <c r="F35" s="246">
        <v>964920.88549043215</v>
      </c>
    </row>
    <row r="36" spans="1:10">
      <c r="A36" s="228"/>
      <c r="B36" s="228" t="s">
        <v>47</v>
      </c>
      <c r="C36" s="228"/>
      <c r="D36" s="248">
        <v>555347.31900000002</v>
      </c>
      <c r="E36" s="246">
        <v>608850</v>
      </c>
      <c r="F36" s="246">
        <v>634612.03286030912</v>
      </c>
    </row>
    <row r="37" spans="1:10">
      <c r="A37" s="228"/>
      <c r="B37" s="236" t="s">
        <v>48</v>
      </c>
      <c r="C37" s="233"/>
      <c r="D37" s="248">
        <v>96028.378999999986</v>
      </c>
      <c r="E37" s="246">
        <v>152993.88242548084</v>
      </c>
      <c r="F37" s="246">
        <v>159467.45297072435</v>
      </c>
    </row>
    <row r="38" spans="1:10">
      <c r="A38" s="228"/>
      <c r="B38" s="236" t="s">
        <v>49</v>
      </c>
      <c r="C38" s="233"/>
      <c r="D38" s="248">
        <v>90781.398000000016</v>
      </c>
      <c r="E38" s="246">
        <v>52553.408750042174</v>
      </c>
      <c r="F38" s="246">
        <v>54777.080661251588</v>
      </c>
    </row>
    <row r="39" spans="1:10" ht="30">
      <c r="A39" s="228" t="s">
        <v>22</v>
      </c>
      <c r="B39" s="228" t="s">
        <v>278</v>
      </c>
      <c r="C39" s="233" t="s">
        <v>29</v>
      </c>
      <c r="D39" s="248">
        <v>1340879.6958411399</v>
      </c>
      <c r="E39" s="246">
        <v>1018744.8262727471</v>
      </c>
      <c r="F39" s="246">
        <v>1377687.5290331184</v>
      </c>
      <c r="H39" s="46"/>
      <c r="J39" s="46"/>
    </row>
    <row r="40" spans="1:10" ht="30">
      <c r="A40" s="228" t="s">
        <v>23</v>
      </c>
      <c r="B40" s="228" t="s">
        <v>50</v>
      </c>
      <c r="C40" s="233" t="s">
        <v>29</v>
      </c>
      <c r="D40" s="248">
        <v>58859.841440119562</v>
      </c>
      <c r="E40" s="246">
        <v>164610.41051424577</v>
      </c>
      <c r="F40" s="246">
        <v>632227.51446124038</v>
      </c>
    </row>
    <row r="41" spans="1:10" ht="30">
      <c r="A41" s="228" t="s">
        <v>24</v>
      </c>
      <c r="B41" s="228" t="s">
        <v>51</v>
      </c>
      <c r="C41" s="233" t="s">
        <v>29</v>
      </c>
      <c r="D41" s="248">
        <v>427247</v>
      </c>
      <c r="E41" s="246">
        <v>166659</v>
      </c>
      <c r="F41" s="246">
        <v>283009</v>
      </c>
    </row>
    <row r="42" spans="1:10" ht="111.75" customHeight="1">
      <c r="A42" s="243" t="s">
        <v>25</v>
      </c>
      <c r="B42" s="243" t="s">
        <v>81</v>
      </c>
      <c r="C42" s="244"/>
      <c r="D42" s="258" t="s">
        <v>267</v>
      </c>
      <c r="E42" s="259" t="s">
        <v>281</v>
      </c>
      <c r="F42" s="258" t="s">
        <v>268</v>
      </c>
    </row>
    <row r="43" spans="1:10">
      <c r="A43" s="228"/>
      <c r="B43" s="239" t="s">
        <v>52</v>
      </c>
      <c r="C43" s="233"/>
      <c r="D43" s="247"/>
      <c r="E43" s="246"/>
      <c r="F43" s="247"/>
    </row>
    <row r="44" spans="1:10">
      <c r="A44" s="228"/>
      <c r="B44" s="228" t="s">
        <v>53</v>
      </c>
      <c r="C44" s="233" t="s">
        <v>54</v>
      </c>
      <c r="D44" s="246">
        <v>78182</v>
      </c>
      <c r="E44" s="246">
        <v>77647.27</v>
      </c>
      <c r="F44" s="246">
        <v>78379.748200000002</v>
      </c>
    </row>
    <row r="45" spans="1:10" ht="30">
      <c r="A45" s="228"/>
      <c r="B45" s="228" t="s">
        <v>55</v>
      </c>
      <c r="C45" s="233" t="s">
        <v>279</v>
      </c>
      <c r="D45" s="246">
        <v>13.155220229720397</v>
      </c>
      <c r="E45" s="246">
        <v>11.922505284957991</v>
      </c>
      <c r="F45" s="246">
        <v>12.310844416446239</v>
      </c>
    </row>
    <row r="46" spans="1:10" s="7" customFormat="1" ht="50.25" customHeight="1">
      <c r="A46" s="234" t="s">
        <v>56</v>
      </c>
      <c r="B46" s="234" t="s">
        <v>57</v>
      </c>
      <c r="C46" s="240"/>
      <c r="D46" s="254"/>
      <c r="E46" s="255"/>
      <c r="F46" s="254"/>
    </row>
    <row r="47" spans="1:10">
      <c r="A47" s="228" t="s">
        <v>58</v>
      </c>
      <c r="B47" s="228" t="s">
        <v>59</v>
      </c>
      <c r="C47" s="233" t="s">
        <v>60</v>
      </c>
      <c r="D47" s="251">
        <v>1998.9</v>
      </c>
      <c r="E47" s="256">
        <v>2075</v>
      </c>
      <c r="F47" s="256">
        <v>2075</v>
      </c>
    </row>
    <row r="48" spans="1:10" ht="30">
      <c r="A48" s="228" t="s">
        <v>61</v>
      </c>
      <c r="B48" s="228" t="s">
        <v>62</v>
      </c>
      <c r="C48" s="233" t="s">
        <v>63</v>
      </c>
      <c r="D48" s="251">
        <v>22.061</v>
      </c>
      <c r="E48" s="251">
        <v>24.451807228915666</v>
      </c>
      <c r="F48" s="251">
        <v>25.486427022502372</v>
      </c>
    </row>
    <row r="49" spans="1:9" ht="31.5" customHeight="1">
      <c r="A49" s="228" t="s">
        <v>64</v>
      </c>
      <c r="B49" s="228" t="s">
        <v>65</v>
      </c>
      <c r="C49" s="233"/>
      <c r="D49" s="264" t="s">
        <v>273</v>
      </c>
      <c r="E49" s="264"/>
      <c r="F49" s="264"/>
    </row>
    <row r="50" spans="1:9">
      <c r="A50" s="228"/>
      <c r="B50" s="239" t="s">
        <v>52</v>
      </c>
      <c r="C50" s="228"/>
      <c r="D50" s="247"/>
      <c r="E50" s="246"/>
      <c r="F50" s="247"/>
    </row>
    <row r="51" spans="1:9" ht="30">
      <c r="A51" s="241"/>
      <c r="B51" s="228" t="s">
        <v>276</v>
      </c>
      <c r="C51" s="233" t="s">
        <v>29</v>
      </c>
      <c r="D51" s="257" t="s">
        <v>274</v>
      </c>
      <c r="E51" s="257" t="s">
        <v>274</v>
      </c>
      <c r="F51" s="257" t="s">
        <v>274</v>
      </c>
    </row>
    <row r="52" spans="1:9" ht="45">
      <c r="A52" s="228"/>
      <c r="B52" s="228" t="s">
        <v>277</v>
      </c>
      <c r="C52" s="233" t="s">
        <v>29</v>
      </c>
      <c r="D52" s="257" t="s">
        <v>274</v>
      </c>
      <c r="E52" s="257" t="s">
        <v>274</v>
      </c>
      <c r="F52" s="257" t="s">
        <v>274</v>
      </c>
    </row>
    <row r="53" spans="1:9" s="5" customFormat="1">
      <c r="A53" s="242"/>
      <c r="B53" s="268" t="s">
        <v>275</v>
      </c>
      <c r="C53" s="268"/>
      <c r="D53" s="268"/>
      <c r="E53" s="242"/>
      <c r="F53" s="242"/>
    </row>
    <row r="54" spans="1:9" s="5" customFormat="1">
      <c r="A54" s="4"/>
      <c r="B54" s="4"/>
      <c r="C54" s="4"/>
      <c r="D54" s="4"/>
      <c r="E54" s="4"/>
      <c r="F54" s="4"/>
    </row>
    <row r="55" spans="1:9" s="5" customFormat="1" ht="18.75">
      <c r="A55" s="4"/>
      <c r="B55" s="261"/>
      <c r="C55" s="4"/>
      <c r="D55" s="4"/>
      <c r="E55" s="4"/>
      <c r="F55" s="261"/>
      <c r="H55" s="312" t="s">
        <v>271</v>
      </c>
    </row>
    <row r="56" spans="1:9" s="5" customFormat="1"/>
    <row r="57" spans="1:9">
      <c r="B57" s="231" t="s">
        <v>219</v>
      </c>
      <c r="C57" s="231"/>
      <c r="D57" s="231"/>
      <c r="E57" s="231"/>
      <c r="F57" s="231"/>
      <c r="G57" s="226"/>
      <c r="H57" s="226"/>
      <c r="I57" s="226"/>
    </row>
    <row r="59" spans="1:9">
      <c r="A59" s="309" t="s">
        <v>0</v>
      </c>
      <c r="B59" s="309" t="s">
        <v>1</v>
      </c>
      <c r="C59" s="309" t="s">
        <v>2</v>
      </c>
      <c r="D59" s="310" t="s">
        <v>282</v>
      </c>
      <c r="E59" s="310"/>
      <c r="F59" s="310" t="s">
        <v>67</v>
      </c>
      <c r="G59" s="310"/>
      <c r="H59" s="310" t="s">
        <v>68</v>
      </c>
      <c r="I59" s="310"/>
    </row>
    <row r="60" spans="1:9">
      <c r="A60" s="309"/>
      <c r="B60" s="309"/>
      <c r="C60" s="309"/>
      <c r="D60" s="233" t="s">
        <v>3</v>
      </c>
      <c r="E60" s="233" t="s">
        <v>4</v>
      </c>
      <c r="F60" s="233" t="s">
        <v>3</v>
      </c>
      <c r="G60" s="233" t="s">
        <v>4</v>
      </c>
      <c r="H60" s="233" t="s">
        <v>3</v>
      </c>
      <c r="I60" s="233" t="s">
        <v>4</v>
      </c>
    </row>
    <row r="61" spans="1:9" ht="30">
      <c r="A61" s="235" t="s">
        <v>5</v>
      </c>
      <c r="B61" s="228" t="s">
        <v>82</v>
      </c>
      <c r="C61" s="228"/>
      <c r="D61" s="228"/>
      <c r="E61" s="228"/>
      <c r="F61" s="228"/>
      <c r="G61" s="228"/>
      <c r="H61" s="228"/>
      <c r="I61" s="228"/>
    </row>
    <row r="62" spans="1:9">
      <c r="A62" s="235" t="s">
        <v>6</v>
      </c>
      <c r="B62" s="228" t="s">
        <v>10</v>
      </c>
      <c r="C62" s="228"/>
      <c r="D62" s="228"/>
      <c r="E62" s="228"/>
      <c r="F62" s="228"/>
      <c r="G62" s="228"/>
      <c r="H62" s="228"/>
      <c r="I62" s="228"/>
    </row>
    <row r="63" spans="1:9">
      <c r="A63" s="235"/>
      <c r="B63" s="228"/>
      <c r="C63" s="228"/>
      <c r="D63" s="228"/>
      <c r="E63" s="228"/>
      <c r="F63" s="228"/>
      <c r="G63" s="228"/>
      <c r="H63" s="228"/>
      <c r="I63" s="228"/>
    </row>
    <row r="64" spans="1:9">
      <c r="A64" s="235"/>
      <c r="B64" s="228" t="s">
        <v>11</v>
      </c>
      <c r="C64" s="235" t="s">
        <v>7</v>
      </c>
      <c r="D64" s="311">
        <v>202037.59434147115</v>
      </c>
      <c r="E64" s="311">
        <v>246229.41810284829</v>
      </c>
      <c r="F64" s="311">
        <v>525741.43426629866</v>
      </c>
      <c r="G64" s="311">
        <v>515098.01016492851</v>
      </c>
      <c r="H64" s="311">
        <v>517646.39064645721</v>
      </c>
      <c r="I64" s="311">
        <v>813821.05467776442</v>
      </c>
    </row>
    <row r="65" spans="1:9" ht="30">
      <c r="A65" s="235"/>
      <c r="B65" s="228" t="s">
        <v>12</v>
      </c>
      <c r="C65" s="235" t="s">
        <v>8</v>
      </c>
      <c r="D65" s="311">
        <v>405.46890195601748</v>
      </c>
      <c r="E65" s="311">
        <v>448.35502761961692</v>
      </c>
      <c r="F65" s="311">
        <v>512.64613349820718</v>
      </c>
      <c r="G65" s="311">
        <v>508.9653820235186</v>
      </c>
      <c r="H65" s="311">
        <v>510.30619098728175</v>
      </c>
      <c r="I65" s="311">
        <v>802.62694882602386</v>
      </c>
    </row>
    <row r="66" spans="1:9">
      <c r="A66" s="235" t="s">
        <v>9</v>
      </c>
      <c r="B66" s="228" t="s">
        <v>13</v>
      </c>
      <c r="C66" s="235" t="s">
        <v>8</v>
      </c>
      <c r="D66" s="311">
        <v>1364.0750027948811</v>
      </c>
      <c r="E66" s="311">
        <v>1567.343640069515</v>
      </c>
      <c r="F66" s="311">
        <v>1420.0344629720564</v>
      </c>
      <c r="G66" s="311">
        <v>1443.5769295534585</v>
      </c>
      <c r="H66" s="311">
        <v>1446.4801633440507</v>
      </c>
      <c r="I66" s="311">
        <v>2019.0485918968679</v>
      </c>
    </row>
    <row r="69" spans="1:9">
      <c r="A69" t="s">
        <v>283</v>
      </c>
    </row>
  </sheetData>
  <mergeCells count="11">
    <mergeCell ref="A3:C3"/>
    <mergeCell ref="H59:I59"/>
    <mergeCell ref="D49:F49"/>
    <mergeCell ref="D32:F32"/>
    <mergeCell ref="A59:A60"/>
    <mergeCell ref="B59:B60"/>
    <mergeCell ref="C59:C60"/>
    <mergeCell ref="D59:E59"/>
    <mergeCell ref="F59:G59"/>
    <mergeCell ref="B53:D53"/>
    <mergeCell ref="B17:E17"/>
  </mergeCells>
  <hyperlinks>
    <hyperlink ref="C12" r:id="rId1"/>
  </hyperlinks>
  <printOptions horizontalCentered="1"/>
  <pageMargins left="0.70866141732283472" right="0.70866141732283472" top="0" bottom="0" header="0.31496062992125984" footer="0.31496062992125984"/>
  <pageSetup paperSize="9" scale="30"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7"/>
  <sheetViews>
    <sheetView view="pageBreakPreview" zoomScale="89" zoomScaleNormal="100" zoomScaleSheetLayoutView="89" workbookViewId="0">
      <selection activeCell="D10" sqref="D10"/>
    </sheetView>
  </sheetViews>
  <sheetFormatPr defaultRowHeight="15"/>
  <cols>
    <col min="2" max="2" width="35.5703125" customWidth="1"/>
    <col min="3" max="3" width="19.85546875" customWidth="1"/>
    <col min="4" max="4" width="18.42578125" customWidth="1"/>
    <col min="5" max="5" width="17.140625" customWidth="1"/>
    <col min="6" max="6" width="15.42578125" customWidth="1"/>
    <col min="7" max="7" width="16.140625" customWidth="1"/>
    <col min="8" max="8" width="15.140625" customWidth="1"/>
    <col min="9" max="9" width="16.140625" customWidth="1"/>
  </cols>
  <sheetData>
    <row r="3" spans="1:9" ht="18.75">
      <c r="A3" s="271" t="s">
        <v>219</v>
      </c>
      <c r="B3" s="271"/>
      <c r="C3" s="271"/>
      <c r="D3" s="271"/>
      <c r="E3" s="271"/>
      <c r="F3" s="271"/>
      <c r="G3" s="271"/>
      <c r="H3" s="271"/>
      <c r="I3" s="271"/>
    </row>
    <row r="5" spans="1:9" ht="41.25" customHeight="1">
      <c r="A5" s="267" t="s">
        <v>0</v>
      </c>
      <c r="B5" s="267" t="s">
        <v>1</v>
      </c>
      <c r="C5" s="267" t="s">
        <v>2</v>
      </c>
      <c r="D5" s="263" t="s">
        <v>66</v>
      </c>
      <c r="E5" s="263"/>
      <c r="F5" s="263" t="s">
        <v>67</v>
      </c>
      <c r="G5" s="263"/>
      <c r="H5" s="263" t="s">
        <v>68</v>
      </c>
      <c r="I5" s="263"/>
    </row>
    <row r="6" spans="1:9">
      <c r="A6" s="267"/>
      <c r="B6" s="267"/>
      <c r="C6" s="267"/>
      <c r="D6" s="1" t="s">
        <v>3</v>
      </c>
      <c r="E6" s="1" t="s">
        <v>4</v>
      </c>
      <c r="F6" s="1" t="s">
        <v>3</v>
      </c>
      <c r="G6" s="1" t="s">
        <v>4</v>
      </c>
      <c r="H6" s="1" t="s">
        <v>3</v>
      </c>
      <c r="I6" s="1" t="s">
        <v>4</v>
      </c>
    </row>
    <row r="7" spans="1:9" ht="30">
      <c r="A7" s="6" t="s">
        <v>5</v>
      </c>
      <c r="B7" s="2" t="s">
        <v>82</v>
      </c>
      <c r="C7" s="2"/>
      <c r="D7" s="2"/>
      <c r="E7" s="2"/>
      <c r="F7" s="2"/>
      <c r="G7" s="2"/>
      <c r="H7" s="2"/>
      <c r="I7" s="2"/>
    </row>
    <row r="8" spans="1:9">
      <c r="A8" s="6" t="s">
        <v>6</v>
      </c>
      <c r="B8" s="2" t="s">
        <v>10</v>
      </c>
      <c r="C8" s="2"/>
      <c r="D8" s="2"/>
      <c r="E8" s="2"/>
      <c r="F8" s="2"/>
      <c r="G8" s="2"/>
      <c r="H8" s="2"/>
      <c r="I8" s="2"/>
    </row>
    <row r="9" spans="1:9">
      <c r="A9" s="6"/>
      <c r="B9" s="2"/>
      <c r="C9" s="2"/>
      <c r="D9" s="2"/>
      <c r="E9" s="2"/>
      <c r="F9" s="2"/>
      <c r="G9" s="2"/>
      <c r="H9" s="2"/>
      <c r="I9" s="2"/>
    </row>
    <row r="10" spans="1:9">
      <c r="A10" s="6"/>
      <c r="B10" s="2" t="s">
        <v>11</v>
      </c>
      <c r="C10" s="3" t="s">
        <v>7</v>
      </c>
      <c r="D10" s="224">
        <v>202037.59434147101</v>
      </c>
      <c r="E10" s="224">
        <v>246229.41810284829</v>
      </c>
      <c r="F10" s="224" t="e">
        <f>#REF!</f>
        <v>#REF!</v>
      </c>
      <c r="G10" s="224" t="e">
        <f>#REF!</f>
        <v>#REF!</v>
      </c>
      <c r="H10" s="224" t="e">
        <f>#REF!</f>
        <v>#REF!</v>
      </c>
      <c r="I10" s="224" t="e">
        <f>#REF!</f>
        <v>#REF!</v>
      </c>
    </row>
    <row r="11" spans="1:9" ht="30">
      <c r="A11" s="6"/>
      <c r="B11" s="2" t="s">
        <v>12</v>
      </c>
      <c r="C11" s="3" t="s">
        <v>8</v>
      </c>
      <c r="D11" s="224">
        <v>405.46890195601748</v>
      </c>
      <c r="E11" s="224">
        <v>448.35502761961692</v>
      </c>
      <c r="F11" s="224" t="e">
        <f>#REF!</f>
        <v>#REF!</v>
      </c>
      <c r="G11" s="224" t="e">
        <f>#REF!</f>
        <v>#REF!</v>
      </c>
      <c r="H11" s="224" t="e">
        <f>#REF!</f>
        <v>#REF!</v>
      </c>
      <c r="I11" s="224" t="e">
        <f>#REF!</f>
        <v>#REF!</v>
      </c>
    </row>
    <row r="12" spans="1:9">
      <c r="A12" s="6" t="s">
        <v>9</v>
      </c>
      <c r="B12" s="2" t="s">
        <v>13</v>
      </c>
      <c r="C12" s="3" t="s">
        <v>8</v>
      </c>
      <c r="D12" s="224">
        <v>1364.0750027948811</v>
      </c>
      <c r="E12" s="224">
        <v>1567.343640069515</v>
      </c>
      <c r="F12" s="224" t="e">
        <f>#REF!</f>
        <v>#REF!</v>
      </c>
      <c r="G12" s="224" t="e">
        <f>#REF!</f>
        <v>#REF!</v>
      </c>
      <c r="H12" s="224" t="e">
        <f>#REF!</f>
        <v>#REF!</v>
      </c>
      <c r="I12" s="224" t="e">
        <f>#REF!</f>
        <v>#REF!</v>
      </c>
    </row>
    <row r="13" spans="1:9" s="5" customFormat="1">
      <c r="A13" s="4"/>
      <c r="B13" s="4"/>
      <c r="C13" s="4"/>
      <c r="D13" s="270" t="s">
        <v>266</v>
      </c>
      <c r="E13" s="270"/>
      <c r="F13" s="4"/>
      <c r="G13" s="4"/>
      <c r="H13" s="4"/>
      <c r="I13" s="4"/>
    </row>
    <row r="14" spans="1:9" s="5" customFormat="1">
      <c r="A14" s="4"/>
      <c r="B14" s="4"/>
      <c r="C14" s="4"/>
      <c r="D14" s="4"/>
      <c r="E14" s="4"/>
      <c r="F14" s="4"/>
      <c r="G14" s="4"/>
      <c r="H14" s="4"/>
      <c r="I14" s="4"/>
    </row>
    <row r="15" spans="1:9" s="5" customFormat="1">
      <c r="A15" s="4"/>
      <c r="B15" s="4"/>
      <c r="C15" s="4"/>
      <c r="D15" s="4"/>
      <c r="E15" s="4"/>
      <c r="F15" s="4"/>
      <c r="G15" s="4"/>
      <c r="H15" s="4"/>
      <c r="I15" s="4"/>
    </row>
    <row r="16" spans="1:9" s="5" customFormat="1">
      <c r="A16" s="4"/>
      <c r="B16" s="4"/>
      <c r="C16" s="4"/>
      <c r="D16" s="4"/>
      <c r="E16" s="4"/>
      <c r="F16" s="4"/>
      <c r="G16" s="4"/>
      <c r="H16" s="4"/>
      <c r="I16" s="4"/>
    </row>
    <row r="17" s="5" customFormat="1"/>
  </sheetData>
  <mergeCells count="8">
    <mergeCell ref="D13:E13"/>
    <mergeCell ref="A3:I3"/>
    <mergeCell ref="A5:A6"/>
    <mergeCell ref="D5:E5"/>
    <mergeCell ref="F5:G5"/>
    <mergeCell ref="H5:I5"/>
    <mergeCell ref="C5:C6"/>
    <mergeCell ref="B5:B6"/>
  </mergeCell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4" zoomScale="70" zoomScaleNormal="70" workbookViewId="0">
      <selection activeCell="D23" sqref="D23:D27"/>
    </sheetView>
  </sheetViews>
  <sheetFormatPr defaultRowHeight="15"/>
  <cols>
    <col min="2" max="2" width="29.7109375" customWidth="1"/>
    <col min="4" max="4" width="15.140625" customWidth="1"/>
    <col min="5" max="5" width="18.85546875" customWidth="1"/>
    <col min="6" max="6" width="15.28515625" customWidth="1"/>
    <col min="7" max="7" width="70.42578125" customWidth="1"/>
  </cols>
  <sheetData>
    <row r="1" spans="1:15">
      <c r="A1" s="74"/>
      <c r="B1" s="74"/>
      <c r="C1" s="74"/>
      <c r="D1" s="74"/>
      <c r="E1" s="74"/>
      <c r="F1" s="272" t="s">
        <v>215</v>
      </c>
      <c r="G1" s="273"/>
      <c r="H1" s="77"/>
      <c r="I1" s="74"/>
      <c r="J1" s="74"/>
      <c r="K1" s="74"/>
      <c r="L1" s="74"/>
      <c r="M1" s="74"/>
      <c r="N1" s="74"/>
      <c r="O1" s="74"/>
    </row>
    <row r="2" spans="1:15">
      <c r="A2" s="74"/>
      <c r="B2" s="74"/>
      <c r="C2" s="74"/>
      <c r="D2" s="74"/>
      <c r="E2" s="74"/>
      <c r="F2" s="76"/>
      <c r="G2" s="77"/>
      <c r="H2" s="77"/>
      <c r="I2" s="74"/>
      <c r="J2" s="74"/>
      <c r="K2" s="74"/>
      <c r="L2" s="74"/>
      <c r="M2" s="74"/>
      <c r="N2" s="74"/>
      <c r="O2" s="74"/>
    </row>
    <row r="3" spans="1:15" ht="20.25">
      <c r="A3" s="274" t="s">
        <v>85</v>
      </c>
      <c r="B3" s="274"/>
      <c r="C3" s="274"/>
      <c r="D3" s="274"/>
      <c r="E3" s="274"/>
      <c r="F3" s="274"/>
      <c r="G3" s="274"/>
      <c r="H3" s="134"/>
      <c r="I3" s="74"/>
      <c r="J3" s="74"/>
      <c r="K3" s="74"/>
      <c r="L3" s="74"/>
      <c r="M3" s="74"/>
      <c r="N3" s="74"/>
      <c r="O3" s="74"/>
    </row>
    <row r="4" spans="1:15" ht="20.25">
      <c r="A4" s="275" t="s">
        <v>130</v>
      </c>
      <c r="B4" s="275"/>
      <c r="C4" s="275"/>
      <c r="D4" s="275"/>
      <c r="E4" s="275"/>
      <c r="F4" s="275"/>
      <c r="G4" s="275"/>
      <c r="H4" s="135"/>
      <c r="I4" s="74"/>
      <c r="J4" s="74"/>
      <c r="K4" s="74"/>
      <c r="L4" s="74"/>
      <c r="M4" s="74"/>
      <c r="N4" s="74"/>
      <c r="O4" s="74"/>
    </row>
    <row r="5" spans="1:15">
      <c r="A5" s="74"/>
      <c r="B5" s="74"/>
      <c r="C5" s="74"/>
      <c r="D5" s="74"/>
      <c r="E5" s="74"/>
      <c r="F5" s="74"/>
      <c r="G5" s="74"/>
      <c r="H5" s="74"/>
      <c r="I5" s="74"/>
      <c r="J5" s="74"/>
      <c r="K5" s="74"/>
      <c r="L5" s="74"/>
      <c r="M5" s="74"/>
      <c r="N5" s="74"/>
      <c r="O5" s="74"/>
    </row>
    <row r="6" spans="1:15" ht="15.75">
      <c r="A6" s="276" t="s">
        <v>0</v>
      </c>
      <c r="B6" s="276" t="s">
        <v>131</v>
      </c>
      <c r="C6" s="276" t="s">
        <v>132</v>
      </c>
      <c r="D6" s="277">
        <v>2013</v>
      </c>
      <c r="E6" s="278"/>
      <c r="F6" s="279"/>
      <c r="G6" s="276" t="s">
        <v>133</v>
      </c>
      <c r="H6" s="136"/>
      <c r="I6" s="74"/>
      <c r="J6" s="74"/>
      <c r="K6" s="74"/>
      <c r="L6" s="74"/>
      <c r="M6" s="74"/>
      <c r="N6" s="74"/>
      <c r="O6" s="74"/>
    </row>
    <row r="7" spans="1:15" ht="31.5">
      <c r="A7" s="276"/>
      <c r="B7" s="276"/>
      <c r="C7" s="276"/>
      <c r="D7" s="78" t="s">
        <v>134</v>
      </c>
      <c r="E7" s="79" t="s">
        <v>135</v>
      </c>
      <c r="F7" s="80" t="s">
        <v>216</v>
      </c>
      <c r="G7" s="276"/>
      <c r="H7" s="137" t="s">
        <v>136</v>
      </c>
      <c r="I7" s="74"/>
      <c r="J7" s="74"/>
      <c r="K7" s="74"/>
      <c r="L7" s="74"/>
      <c r="M7" s="74"/>
      <c r="N7" s="74"/>
      <c r="O7" s="74"/>
    </row>
    <row r="8" spans="1:15" ht="51.75" customHeight="1">
      <c r="A8" s="78" t="s">
        <v>137</v>
      </c>
      <c r="B8" s="81" t="s">
        <v>138</v>
      </c>
      <c r="C8" s="78" t="s">
        <v>139</v>
      </c>
      <c r="D8" s="82">
        <v>3289760.6676430004</v>
      </c>
      <c r="E8" s="83">
        <v>3003499.69091562</v>
      </c>
      <c r="F8" s="84">
        <v>-8.7015745413625041</v>
      </c>
      <c r="G8" s="85"/>
      <c r="H8" s="138">
        <v>-8.7015745413625041</v>
      </c>
      <c r="I8" s="74" t="s">
        <v>140</v>
      </c>
      <c r="J8" s="74"/>
      <c r="K8" s="86"/>
      <c r="L8" s="87"/>
      <c r="M8" s="74"/>
      <c r="N8" s="74"/>
      <c r="O8" s="74"/>
    </row>
    <row r="9" spans="1:15" ht="52.5" customHeight="1">
      <c r="A9" s="78" t="s">
        <v>5</v>
      </c>
      <c r="B9" s="88" t="s">
        <v>141</v>
      </c>
      <c r="C9" s="78" t="s">
        <v>139</v>
      </c>
      <c r="D9" s="82">
        <v>2354642.3118617088</v>
      </c>
      <c r="E9" s="83">
        <v>2315488.3481113692</v>
      </c>
      <c r="F9" s="84">
        <v>-1.6628412541938076</v>
      </c>
      <c r="G9" s="85"/>
      <c r="H9" s="138">
        <v>-1.6628412541938076</v>
      </c>
      <c r="I9" s="74" t="s">
        <v>142</v>
      </c>
      <c r="J9" s="74"/>
      <c r="K9" s="74"/>
      <c r="L9" s="87"/>
      <c r="M9" s="74"/>
      <c r="N9" s="74"/>
      <c r="O9" s="74"/>
    </row>
    <row r="10" spans="1:15" ht="57.75" customHeight="1">
      <c r="A10" s="89" t="s">
        <v>6</v>
      </c>
      <c r="B10" s="90" t="s">
        <v>143</v>
      </c>
      <c r="C10" s="89" t="s">
        <v>139</v>
      </c>
      <c r="D10" s="91">
        <v>893463</v>
      </c>
      <c r="E10" s="140">
        <v>1028501.4280000001</v>
      </c>
      <c r="F10" s="140">
        <v>15.114048147489044</v>
      </c>
      <c r="G10" s="141"/>
      <c r="H10" s="138">
        <v>15.114048147489044</v>
      </c>
      <c r="I10" s="92">
        <v>1027316.358</v>
      </c>
      <c r="J10" s="93"/>
      <c r="K10" s="93"/>
      <c r="L10" s="75"/>
      <c r="M10" s="94">
        <v>0.86870370392913054</v>
      </c>
      <c r="N10" s="94">
        <v>0.13129629607086946</v>
      </c>
      <c r="O10" s="95"/>
    </row>
    <row r="11" spans="1:15" ht="32.25" customHeight="1">
      <c r="A11" s="89" t="s">
        <v>144</v>
      </c>
      <c r="B11" s="90" t="s">
        <v>145</v>
      </c>
      <c r="C11" s="89" t="s">
        <v>139</v>
      </c>
      <c r="D11" s="91">
        <v>239293</v>
      </c>
      <c r="E11" s="140">
        <v>186809.777</v>
      </c>
      <c r="F11" s="142">
        <v>-21.932619424721992</v>
      </c>
      <c r="G11" s="141"/>
      <c r="H11" s="138">
        <v>-21.932619424721992</v>
      </c>
      <c r="I11" s="97"/>
      <c r="J11" s="93"/>
      <c r="K11" s="98"/>
      <c r="L11" s="93"/>
      <c r="M11" s="94">
        <v>1.2809447334225981</v>
      </c>
      <c r="N11" s="94">
        <v>-0.28094473342259807</v>
      </c>
      <c r="O11" s="93"/>
    </row>
    <row r="12" spans="1:15" ht="219.75" customHeight="1">
      <c r="A12" s="99" t="s">
        <v>146</v>
      </c>
      <c r="B12" s="100" t="s">
        <v>147</v>
      </c>
      <c r="C12" s="99" t="s">
        <v>139</v>
      </c>
      <c r="D12" s="101">
        <v>188572.1</v>
      </c>
      <c r="E12" s="143">
        <v>96028.378999999986</v>
      </c>
      <c r="F12" s="142">
        <v>-49.076040941369378</v>
      </c>
      <c r="G12" s="141" t="s">
        <v>148</v>
      </c>
      <c r="H12" s="138">
        <v>-49.076040941369378</v>
      </c>
      <c r="I12" s="102">
        <v>-14112.358</v>
      </c>
      <c r="J12" s="93"/>
      <c r="K12" s="93"/>
      <c r="L12" s="93"/>
      <c r="M12" s="94">
        <v>1.9637122063676618</v>
      </c>
      <c r="N12" s="94">
        <v>-0.96371220636766175</v>
      </c>
      <c r="O12" s="93"/>
    </row>
    <row r="13" spans="1:15" ht="15.75">
      <c r="A13" s="89" t="s">
        <v>149</v>
      </c>
      <c r="B13" s="96" t="s">
        <v>150</v>
      </c>
      <c r="C13" s="89" t="s">
        <v>139</v>
      </c>
      <c r="D13" s="103">
        <v>546701</v>
      </c>
      <c r="E13" s="140">
        <v>555347.31900000002</v>
      </c>
      <c r="F13" s="142">
        <v>1.5815443908095972</v>
      </c>
      <c r="G13" s="141"/>
      <c r="H13" s="138">
        <v>1.5815443908095972</v>
      </c>
      <c r="I13" s="104"/>
      <c r="J13" s="93"/>
      <c r="K13" s="93"/>
      <c r="L13" s="93"/>
      <c r="M13" s="94">
        <v>0.98443079005842826</v>
      </c>
      <c r="N13" s="94">
        <v>1.5569209941571738E-2</v>
      </c>
      <c r="O13" s="93"/>
    </row>
    <row r="14" spans="1:15" ht="63.75" customHeight="1">
      <c r="A14" s="99" t="s">
        <v>151</v>
      </c>
      <c r="B14" s="100" t="s">
        <v>152</v>
      </c>
      <c r="C14" s="99" t="s">
        <v>139</v>
      </c>
      <c r="D14" s="101">
        <v>24864.247541383065</v>
      </c>
      <c r="E14" s="143">
        <v>33346.305999999997</v>
      </c>
      <c r="F14" s="142">
        <v>34.113473349634774</v>
      </c>
      <c r="G14" s="141" t="s">
        <v>153</v>
      </c>
      <c r="H14" s="138">
        <v>34.113473349634774</v>
      </c>
      <c r="I14" s="102" t="s">
        <v>154</v>
      </c>
      <c r="J14" s="93"/>
      <c r="K14" s="93"/>
      <c r="L14" s="93"/>
      <c r="M14" s="94">
        <v>0.74563723914076319</v>
      </c>
      <c r="N14" s="94">
        <v>0.25436276085923681</v>
      </c>
      <c r="O14" s="93"/>
    </row>
    <row r="15" spans="1:15" ht="33" customHeight="1">
      <c r="A15" s="89" t="s">
        <v>155</v>
      </c>
      <c r="B15" s="96" t="s">
        <v>156</v>
      </c>
      <c r="C15" s="89" t="s">
        <v>139</v>
      </c>
      <c r="D15" s="91">
        <v>107469</v>
      </c>
      <c r="E15" s="140">
        <v>286344.33199999999</v>
      </c>
      <c r="F15" s="142">
        <v>166.44365537969088</v>
      </c>
      <c r="G15" s="141" t="s">
        <v>157</v>
      </c>
      <c r="H15" s="138">
        <v>166.44365537969088</v>
      </c>
      <c r="I15" s="139" t="s">
        <v>158</v>
      </c>
      <c r="J15" s="105"/>
      <c r="K15" s="105"/>
      <c r="L15" s="105"/>
      <c r="M15" s="94">
        <v>0.37531387211114764</v>
      </c>
      <c r="N15" s="94">
        <v>0.62468612788885236</v>
      </c>
      <c r="O15" s="93"/>
    </row>
    <row r="16" spans="1:15" ht="52.5" customHeight="1">
      <c r="A16" s="106" t="s">
        <v>9</v>
      </c>
      <c r="B16" s="107" t="s">
        <v>159</v>
      </c>
      <c r="C16" s="106" t="s">
        <v>139</v>
      </c>
      <c r="D16" s="108">
        <v>591325.20400000003</v>
      </c>
      <c r="E16" s="140">
        <v>541361.99336765031</v>
      </c>
      <c r="F16" s="140">
        <v>-8.4493626002029316</v>
      </c>
      <c r="G16" s="141"/>
      <c r="H16" s="138">
        <v>-8.4493626002029316</v>
      </c>
      <c r="I16" s="109"/>
      <c r="J16" s="74"/>
      <c r="K16" s="74"/>
      <c r="L16" s="74"/>
      <c r="M16" s="94">
        <v>1.0922916851283622</v>
      </c>
      <c r="N16" s="94">
        <v>-9.2291685128362166E-2</v>
      </c>
      <c r="O16" s="74"/>
    </row>
    <row r="17" spans="1:17" ht="69.75" customHeight="1">
      <c r="A17" s="110" t="s">
        <v>160</v>
      </c>
      <c r="B17" s="111" t="s">
        <v>161</v>
      </c>
      <c r="C17" s="106" t="s">
        <v>139</v>
      </c>
      <c r="D17" s="108">
        <v>11677</v>
      </c>
      <c r="E17" s="140">
        <v>5712.3220000000001</v>
      </c>
      <c r="F17" s="140"/>
      <c r="G17" s="141" t="s">
        <v>162</v>
      </c>
      <c r="H17" s="138">
        <v>-51.080568639205275</v>
      </c>
      <c r="I17" s="112"/>
      <c r="J17" s="74"/>
      <c r="K17" s="74"/>
      <c r="L17" s="74"/>
      <c r="M17" s="94">
        <v>2.0441774815915488</v>
      </c>
      <c r="N17" s="94">
        <v>-1.0441774815915488</v>
      </c>
      <c r="O17" s="74"/>
      <c r="P17" s="74"/>
      <c r="Q17" s="87">
        <v>35422.726999999999</v>
      </c>
    </row>
    <row r="18" spans="1:17" ht="35.25" customHeight="1">
      <c r="A18" s="110" t="s">
        <v>163</v>
      </c>
      <c r="B18" s="107" t="s">
        <v>164</v>
      </c>
      <c r="C18" s="106" t="s">
        <v>139</v>
      </c>
      <c r="D18" s="108">
        <v>166197.10399999999</v>
      </c>
      <c r="E18" s="140">
        <v>164858.29699999999</v>
      </c>
      <c r="F18" s="142">
        <v>-0.80555374779575573</v>
      </c>
      <c r="G18" s="144"/>
      <c r="H18" s="138">
        <v>-0.80555374779575573</v>
      </c>
      <c r="I18" s="112"/>
      <c r="J18" s="74"/>
      <c r="K18" s="74"/>
      <c r="L18" s="74"/>
      <c r="M18" s="94">
        <v>1.0081209561445366</v>
      </c>
      <c r="N18" s="94">
        <v>-8.1209561445365619E-3</v>
      </c>
      <c r="O18" s="74"/>
      <c r="P18" s="74"/>
      <c r="Q18" s="74"/>
    </row>
    <row r="19" spans="1:17" ht="173.25">
      <c r="A19" s="110" t="s">
        <v>165</v>
      </c>
      <c r="B19" s="111" t="s">
        <v>166</v>
      </c>
      <c r="C19" s="106" t="s">
        <v>139</v>
      </c>
      <c r="D19" s="108">
        <v>66737</v>
      </c>
      <c r="E19" s="140">
        <v>244401</v>
      </c>
      <c r="F19" s="142">
        <v>266.21514302410958</v>
      </c>
      <c r="G19" s="141" t="s">
        <v>167</v>
      </c>
      <c r="H19" s="138">
        <v>266.21514302410958</v>
      </c>
      <c r="I19" s="112" t="s">
        <v>168</v>
      </c>
      <c r="J19" s="74"/>
      <c r="K19" s="74"/>
      <c r="L19" s="74"/>
      <c r="M19" s="94">
        <v>0.27306353083661689</v>
      </c>
      <c r="N19" s="94">
        <v>0.72693646916338306</v>
      </c>
      <c r="O19" s="74"/>
      <c r="P19" s="74"/>
      <c r="Q19" s="74"/>
    </row>
    <row r="20" spans="1:17" ht="24" customHeight="1">
      <c r="A20" s="110" t="s">
        <v>169</v>
      </c>
      <c r="B20" s="111" t="s">
        <v>170</v>
      </c>
      <c r="C20" s="106" t="s">
        <v>139</v>
      </c>
      <c r="D20" s="108">
        <v>28558.7</v>
      </c>
      <c r="E20" s="140">
        <v>29710.405000000002</v>
      </c>
      <c r="F20" s="142">
        <v>4.0327640964049607</v>
      </c>
      <c r="G20" s="141"/>
      <c r="H20" s="138">
        <v>4.0327640964049607</v>
      </c>
      <c r="I20" s="113"/>
      <c r="J20" s="74"/>
      <c r="K20" s="74"/>
      <c r="L20" s="74"/>
      <c r="M20" s="94">
        <v>0.96123563445197058</v>
      </c>
      <c r="N20" s="94">
        <v>3.8764365548029422E-2</v>
      </c>
      <c r="O20" s="74"/>
      <c r="P20" s="74"/>
      <c r="Q20" s="74"/>
    </row>
    <row r="21" spans="1:17" ht="107.25" customHeight="1">
      <c r="A21" s="110" t="s">
        <v>171</v>
      </c>
      <c r="B21" s="107" t="s">
        <v>172</v>
      </c>
      <c r="C21" s="106" t="s">
        <v>139</v>
      </c>
      <c r="D21" s="108">
        <v>271158.40000000002</v>
      </c>
      <c r="E21" s="140">
        <v>49682.853367650278</v>
      </c>
      <c r="F21" s="142">
        <v>-81.677553279688084</v>
      </c>
      <c r="G21" s="141" t="s">
        <v>173</v>
      </c>
      <c r="H21" s="138">
        <v>-81.677553279688084</v>
      </c>
      <c r="I21" s="113" t="s">
        <v>174</v>
      </c>
      <c r="J21" s="113"/>
      <c r="K21" s="113"/>
      <c r="L21" s="114" t="s">
        <v>175</v>
      </c>
      <c r="M21" s="94">
        <v>5.4577863713551906</v>
      </c>
      <c r="N21" s="94">
        <v>-4.4577863713551906</v>
      </c>
      <c r="O21" s="74"/>
      <c r="P21" s="74"/>
      <c r="Q21" s="74"/>
    </row>
    <row r="22" spans="1:17" ht="48.75" customHeight="1">
      <c r="A22" s="110" t="s">
        <v>176</v>
      </c>
      <c r="B22" s="107" t="s">
        <v>177</v>
      </c>
      <c r="C22" s="106" t="s">
        <v>139</v>
      </c>
      <c r="D22" s="108">
        <v>46997</v>
      </c>
      <c r="E22" s="140">
        <v>46997.116000000002</v>
      </c>
      <c r="F22" s="142">
        <v>2.4682426538902291E-4</v>
      </c>
      <c r="G22" s="141"/>
      <c r="H22" s="138">
        <v>2.4682426538902291E-4</v>
      </c>
      <c r="I22" s="113" t="s">
        <v>178</v>
      </c>
      <c r="J22" s="74"/>
      <c r="K22" s="115"/>
      <c r="L22" s="116">
        <v>511132.58285714302</v>
      </c>
      <c r="M22" s="94">
        <v>0.99999753176343842</v>
      </c>
      <c r="N22" s="94">
        <v>2.4682365615813495E-6</v>
      </c>
      <c r="O22" s="74"/>
      <c r="P22" s="74"/>
      <c r="Q22" s="74"/>
    </row>
    <row r="23" spans="1:17" ht="38.25" customHeight="1">
      <c r="A23" s="110" t="s">
        <v>30</v>
      </c>
      <c r="B23" s="107" t="s">
        <v>179</v>
      </c>
      <c r="C23" s="106" t="s">
        <v>139</v>
      </c>
      <c r="D23" s="280">
        <v>511132.58285714302</v>
      </c>
      <c r="E23" s="282">
        <v>745624.9267437188</v>
      </c>
      <c r="F23" s="282">
        <v>-35.359762602072792</v>
      </c>
      <c r="G23" s="287" t="s">
        <v>180</v>
      </c>
      <c r="H23" s="138">
        <v>45.877009557051508</v>
      </c>
      <c r="I23" s="109"/>
      <c r="J23" s="74"/>
      <c r="K23" s="74"/>
      <c r="L23" s="86"/>
      <c r="M23" s="94">
        <v>0.68550897981556624</v>
      </c>
      <c r="N23" s="94">
        <v>0.31449102018443376</v>
      </c>
      <c r="O23" s="74"/>
      <c r="P23" s="74"/>
      <c r="Q23" s="74"/>
    </row>
    <row r="24" spans="1:17" ht="66" customHeight="1">
      <c r="A24" s="110" t="s">
        <v>181</v>
      </c>
      <c r="B24" s="107" t="s">
        <v>182</v>
      </c>
      <c r="C24" s="106" t="s">
        <v>139</v>
      </c>
      <c r="D24" s="281"/>
      <c r="E24" s="283"/>
      <c r="F24" s="285"/>
      <c r="G24" s="288"/>
      <c r="H24" s="138" t="e">
        <v>#DIV/0!</v>
      </c>
      <c r="I24" s="109"/>
      <c r="J24" s="74"/>
      <c r="K24" s="74"/>
      <c r="L24" s="86"/>
      <c r="M24" s="94" t="e">
        <v>#DIV/0!</v>
      </c>
      <c r="N24" s="94" t="e">
        <v>#DIV/0!</v>
      </c>
      <c r="O24" s="74"/>
      <c r="P24" s="74"/>
      <c r="Q24" s="74"/>
    </row>
    <row r="25" spans="1:17" ht="60" customHeight="1">
      <c r="A25" s="110" t="s">
        <v>32</v>
      </c>
      <c r="B25" s="107" t="s">
        <v>183</v>
      </c>
      <c r="C25" s="106" t="s">
        <v>139</v>
      </c>
      <c r="D25" s="280">
        <v>642367.08972857101</v>
      </c>
      <c r="E25" s="283"/>
      <c r="F25" s="285"/>
      <c r="G25" s="288"/>
      <c r="H25" s="138">
        <v>-100</v>
      </c>
      <c r="I25" s="109"/>
      <c r="J25" s="74"/>
      <c r="K25" s="74"/>
      <c r="L25" s="74"/>
      <c r="M25" s="94" t="e">
        <v>#DIV/0!</v>
      </c>
      <c r="N25" s="94" t="e">
        <v>#DIV/0!</v>
      </c>
      <c r="O25" s="74"/>
      <c r="P25" s="74"/>
      <c r="Q25" s="74"/>
    </row>
    <row r="26" spans="1:17" ht="67.5" customHeight="1">
      <c r="A26" s="110" t="s">
        <v>184</v>
      </c>
      <c r="B26" s="107" t="s">
        <v>182</v>
      </c>
      <c r="C26" s="106" t="s">
        <v>139</v>
      </c>
      <c r="D26" s="281"/>
      <c r="E26" s="283"/>
      <c r="F26" s="286"/>
      <c r="G26" s="288"/>
      <c r="H26" s="138" t="e">
        <v>#DIV/0!</v>
      </c>
      <c r="I26" s="109"/>
      <c r="J26" s="74"/>
      <c r="K26" s="74"/>
      <c r="L26" s="74"/>
      <c r="M26" s="94" t="e">
        <v>#DIV/0!</v>
      </c>
      <c r="N26" s="94" t="e">
        <v>#DIV/0!</v>
      </c>
      <c r="O26" s="74"/>
      <c r="P26" s="74"/>
      <c r="Q26" s="74"/>
    </row>
    <row r="27" spans="1:17" ht="72" customHeight="1">
      <c r="A27" s="110" t="s">
        <v>185</v>
      </c>
      <c r="B27" s="107" t="s">
        <v>186</v>
      </c>
      <c r="C27" s="106" t="s">
        <v>139</v>
      </c>
      <c r="D27" s="108">
        <v>-283645.56472400529</v>
      </c>
      <c r="E27" s="284"/>
      <c r="F27" s="140"/>
      <c r="G27" s="289"/>
      <c r="H27" s="138">
        <v>-100</v>
      </c>
      <c r="I27" s="117"/>
      <c r="J27" s="74"/>
      <c r="K27" s="74"/>
      <c r="L27" s="74"/>
      <c r="M27" s="94" t="e">
        <v>#DIV/0!</v>
      </c>
      <c r="N27" s="94" t="e">
        <v>#DIV/0!</v>
      </c>
      <c r="O27" s="74"/>
      <c r="P27" s="74"/>
      <c r="Q27" s="74"/>
    </row>
    <row r="28" spans="1:17" ht="62.25" customHeight="1">
      <c r="A28" s="118" t="s">
        <v>187</v>
      </c>
      <c r="B28" s="88" t="s">
        <v>188</v>
      </c>
      <c r="C28" s="78" t="s">
        <v>139</v>
      </c>
      <c r="D28" s="108">
        <v>213436.34754138306</v>
      </c>
      <c r="E28" s="103">
        <v>129374.68499999998</v>
      </c>
      <c r="F28" s="84">
        <v>-39.384886177872971</v>
      </c>
      <c r="G28" s="90" t="s">
        <v>189</v>
      </c>
      <c r="H28" s="138">
        <v>-39.384886177872971</v>
      </c>
      <c r="I28" s="113"/>
      <c r="J28" s="74"/>
      <c r="K28" s="74"/>
      <c r="L28" s="74"/>
      <c r="M28" s="94">
        <v>1.649753563004873</v>
      </c>
      <c r="N28" s="94">
        <v>-0.64975356300487297</v>
      </c>
      <c r="O28" s="74"/>
      <c r="P28" s="74"/>
      <c r="Q28" s="74"/>
    </row>
    <row r="29" spans="1:17" ht="71.25" customHeight="1">
      <c r="A29" s="118" t="s">
        <v>190</v>
      </c>
      <c r="B29" s="88" t="s">
        <v>191</v>
      </c>
      <c r="C29" s="78" t="s">
        <v>139</v>
      </c>
      <c r="D29" s="280">
        <v>1052462.0963570001</v>
      </c>
      <c r="E29" s="294">
        <v>909376.32683999999</v>
      </c>
      <c r="F29" s="296">
        <v>-13.595337068411126</v>
      </c>
      <c r="G29" s="298" t="s">
        <v>192</v>
      </c>
      <c r="H29" s="138">
        <v>-13.595337068411126</v>
      </c>
      <c r="I29" s="292" t="s">
        <v>193</v>
      </c>
      <c r="J29" s="74"/>
      <c r="K29" s="74"/>
      <c r="L29" s="86"/>
      <c r="M29" s="94">
        <v>1.1573449465241856</v>
      </c>
      <c r="N29" s="94">
        <v>-0.15734494652418562</v>
      </c>
      <c r="O29" s="74"/>
      <c r="P29" s="74"/>
      <c r="Q29" s="74"/>
    </row>
    <row r="30" spans="1:17" ht="88.5" customHeight="1">
      <c r="A30" s="110" t="s">
        <v>5</v>
      </c>
      <c r="B30" s="107" t="s">
        <v>194</v>
      </c>
      <c r="C30" s="106" t="s">
        <v>139</v>
      </c>
      <c r="D30" s="293"/>
      <c r="E30" s="295"/>
      <c r="F30" s="297"/>
      <c r="G30" s="299"/>
      <c r="H30" s="138" t="e">
        <v>#DIV/0!</v>
      </c>
      <c r="I30" s="292"/>
      <c r="J30" s="74"/>
      <c r="K30" s="74"/>
      <c r="L30" s="74"/>
      <c r="M30" s="119" t="e">
        <v>#DIV/0!</v>
      </c>
      <c r="N30" s="119" t="e">
        <v>#DIV/0!</v>
      </c>
      <c r="O30" s="74"/>
      <c r="P30" s="74"/>
      <c r="Q30" s="74"/>
    </row>
    <row r="31" spans="1:17" ht="52.5" customHeight="1">
      <c r="A31" s="118" t="s">
        <v>195</v>
      </c>
      <c r="B31" s="88" t="s">
        <v>196</v>
      </c>
      <c r="C31" s="78" t="s">
        <v>19</v>
      </c>
      <c r="D31" s="82"/>
      <c r="E31" s="83"/>
      <c r="F31" s="84"/>
      <c r="G31" s="120"/>
      <c r="H31" s="138" t="e">
        <v>#DIV/0!</v>
      </c>
      <c r="I31" s="74"/>
      <c r="J31" s="74"/>
      <c r="K31" s="74"/>
      <c r="L31" s="74"/>
      <c r="M31" s="119" t="e">
        <v>#DIV/0!</v>
      </c>
      <c r="N31" s="119" t="e">
        <v>#DIV/0!</v>
      </c>
      <c r="O31" s="74"/>
      <c r="P31" s="74"/>
      <c r="Q31" s="74"/>
    </row>
    <row r="32" spans="1:17" ht="81.75" customHeight="1">
      <c r="A32" s="110" t="s">
        <v>5</v>
      </c>
      <c r="B32" s="90" t="s">
        <v>197</v>
      </c>
      <c r="C32" s="106" t="s">
        <v>19</v>
      </c>
      <c r="D32" s="82"/>
      <c r="E32" s="83"/>
      <c r="F32" s="84"/>
      <c r="G32" s="111"/>
      <c r="H32" s="138" t="e">
        <v>#DIV/0!</v>
      </c>
      <c r="I32" s="74"/>
      <c r="J32" s="74"/>
      <c r="K32" s="74"/>
      <c r="L32" s="74"/>
      <c r="M32" s="119" t="e">
        <v>#DIV/0!</v>
      </c>
      <c r="N32" s="119" t="e">
        <v>#DIV/0!</v>
      </c>
      <c r="O32" s="74"/>
      <c r="P32" s="74"/>
      <c r="Q32" s="74"/>
    </row>
    <row r="33" spans="1:14" ht="66.75" customHeight="1">
      <c r="A33" s="110" t="s">
        <v>6</v>
      </c>
      <c r="B33" s="107" t="s">
        <v>198</v>
      </c>
      <c r="C33" s="106" t="s">
        <v>19</v>
      </c>
      <c r="D33" s="108">
        <v>11</v>
      </c>
      <c r="E33" s="121" t="s">
        <v>199</v>
      </c>
      <c r="F33" s="84"/>
      <c r="G33" s="111"/>
      <c r="H33" s="138" t="e">
        <v>#VALUE!</v>
      </c>
      <c r="I33" s="122"/>
      <c r="J33" s="74"/>
      <c r="K33" s="74"/>
      <c r="L33" s="74"/>
      <c r="M33" s="119" t="e">
        <v>#VALUE!</v>
      </c>
      <c r="N33" s="119" t="e">
        <v>#VALUE!</v>
      </c>
    </row>
    <row r="34" spans="1:14" ht="72.75" customHeight="1">
      <c r="A34" s="110" t="s">
        <v>9</v>
      </c>
      <c r="B34" s="107" t="s">
        <v>200</v>
      </c>
      <c r="C34" s="106" t="s">
        <v>19</v>
      </c>
      <c r="D34" s="108">
        <v>11</v>
      </c>
      <c r="E34" s="103" t="s">
        <v>199</v>
      </c>
      <c r="F34" s="84"/>
      <c r="G34" s="111"/>
      <c r="H34" s="138" t="e">
        <v>#VALUE!</v>
      </c>
      <c r="I34" s="74"/>
      <c r="J34" s="74"/>
      <c r="K34" s="74"/>
      <c r="L34" s="74"/>
      <c r="M34" s="119" t="e">
        <v>#VALUE!</v>
      </c>
      <c r="N34" s="119" t="e">
        <v>#VALUE!</v>
      </c>
    </row>
    <row r="35" spans="1:14" ht="134.25" customHeight="1">
      <c r="A35" s="110" t="s">
        <v>14</v>
      </c>
      <c r="B35" s="107" t="s">
        <v>201</v>
      </c>
      <c r="C35" s="106" t="s">
        <v>19</v>
      </c>
      <c r="D35" s="108">
        <v>0</v>
      </c>
      <c r="E35" s="103" t="s">
        <v>199</v>
      </c>
      <c r="F35" s="84"/>
      <c r="G35" s="111"/>
      <c r="H35" s="138" t="e">
        <v>#VALUE!</v>
      </c>
      <c r="I35" s="74"/>
      <c r="J35" s="74"/>
      <c r="K35" s="74"/>
      <c r="L35" s="74"/>
      <c r="M35" s="119" t="e">
        <v>#VALUE!</v>
      </c>
      <c r="N35" s="119" t="e">
        <v>#VALUE!</v>
      </c>
    </row>
    <row r="36" spans="1:14">
      <c r="A36" s="123"/>
      <c r="B36" s="74"/>
      <c r="C36" s="74"/>
      <c r="D36" s="74"/>
      <c r="E36" s="74"/>
      <c r="F36" s="74"/>
      <c r="G36" s="74"/>
      <c r="H36" s="74"/>
      <c r="I36" s="74"/>
      <c r="J36" s="74"/>
      <c r="K36" s="74"/>
      <c r="L36" s="74"/>
      <c r="M36" s="74"/>
      <c r="N36" s="74"/>
    </row>
    <row r="37" spans="1:14" ht="15.75">
      <c r="A37" s="123"/>
      <c r="B37" s="124" t="s">
        <v>202</v>
      </c>
      <c r="C37" s="74"/>
      <c r="D37" s="74"/>
      <c r="E37" s="74"/>
      <c r="F37" s="74"/>
      <c r="G37" s="74"/>
      <c r="H37" s="74"/>
      <c r="I37" s="74"/>
      <c r="J37" s="74"/>
      <c r="K37" s="74"/>
      <c r="L37" s="74"/>
      <c r="M37" s="74"/>
      <c r="N37" s="74"/>
    </row>
    <row r="38" spans="1:14">
      <c r="A38" s="123"/>
      <c r="B38" s="290" t="s">
        <v>203</v>
      </c>
      <c r="C38" s="291"/>
      <c r="D38" s="291"/>
      <c r="E38" s="291"/>
      <c r="F38" s="291"/>
      <c r="G38" s="291"/>
      <c r="H38" s="126"/>
      <c r="I38" s="74">
        <v>-555347.31900000002</v>
      </c>
      <c r="J38" s="74"/>
      <c r="K38" s="74"/>
      <c r="L38" s="74"/>
      <c r="M38" s="74"/>
      <c r="N38" s="74"/>
    </row>
    <row r="39" spans="1:14">
      <c r="A39" s="123"/>
      <c r="B39" s="290" t="s">
        <v>204</v>
      </c>
      <c r="C39" s="291"/>
      <c r="D39" s="291"/>
      <c r="E39" s="291"/>
      <c r="F39" s="291"/>
      <c r="G39" s="291"/>
      <c r="H39" s="126"/>
      <c r="I39" s="74">
        <v>-164858.29699999999</v>
      </c>
      <c r="J39" s="74"/>
      <c r="K39" s="74"/>
      <c r="L39" s="74"/>
      <c r="M39" s="74"/>
      <c r="N39" s="74"/>
    </row>
    <row r="40" spans="1:14">
      <c r="A40" s="123"/>
      <c r="B40" s="290" t="s">
        <v>205</v>
      </c>
      <c r="C40" s="291"/>
      <c r="D40" s="291"/>
      <c r="E40" s="291"/>
      <c r="F40" s="291"/>
      <c r="G40" s="291"/>
      <c r="H40" s="126"/>
      <c r="I40" s="74"/>
      <c r="J40" s="74"/>
      <c r="K40" s="74"/>
      <c r="L40" s="74"/>
      <c r="M40" s="74"/>
      <c r="N40" s="74"/>
    </row>
    <row r="41" spans="1:14">
      <c r="A41" s="123"/>
      <c r="B41" s="290" t="s">
        <v>206</v>
      </c>
      <c r="C41" s="291"/>
      <c r="D41" s="291"/>
      <c r="E41" s="291"/>
      <c r="F41" s="291"/>
      <c r="G41" s="291"/>
      <c r="H41" s="126"/>
      <c r="I41" s="74"/>
      <c r="J41" s="74"/>
      <c r="K41" s="74"/>
      <c r="L41" s="74"/>
      <c r="M41" s="74"/>
      <c r="N41" s="74"/>
    </row>
    <row r="42" spans="1:14">
      <c r="A42" s="74"/>
      <c r="B42" s="290" t="s">
        <v>217</v>
      </c>
      <c r="C42" s="291"/>
      <c r="D42" s="291"/>
      <c r="E42" s="291"/>
      <c r="F42" s="291"/>
      <c r="G42" s="291"/>
      <c r="H42" s="126"/>
      <c r="I42" s="74"/>
      <c r="J42" s="74"/>
      <c r="K42" s="74"/>
      <c r="L42" s="74"/>
      <c r="M42" s="74"/>
      <c r="N42" s="74"/>
    </row>
    <row r="43" spans="1:14">
      <c r="A43" s="74"/>
      <c r="B43" s="290" t="s">
        <v>218</v>
      </c>
      <c r="C43" s="291"/>
      <c r="D43" s="291"/>
      <c r="E43" s="291"/>
      <c r="F43" s="291"/>
      <c r="G43" s="291"/>
      <c r="H43" s="126"/>
      <c r="I43" s="74"/>
      <c r="J43" s="74"/>
      <c r="K43" s="74"/>
      <c r="L43" s="74"/>
      <c r="M43" s="74"/>
      <c r="N43" s="74"/>
    </row>
    <row r="44" spans="1:14" ht="15.75">
      <c r="A44" s="74"/>
      <c r="B44" s="125"/>
      <c r="C44" s="126"/>
      <c r="D44" s="126"/>
      <c r="E44" s="127"/>
      <c r="F44" s="126"/>
      <c r="G44" s="126"/>
      <c r="H44" s="126"/>
      <c r="I44" s="74"/>
      <c r="J44" s="74"/>
      <c r="K44" s="74"/>
      <c r="L44" s="74"/>
      <c r="M44" s="74"/>
      <c r="N44" s="74"/>
    </row>
    <row r="45" spans="1:14">
      <c r="A45" s="74"/>
      <c r="B45" s="74"/>
      <c r="C45" s="74"/>
      <c r="D45" s="74"/>
      <c r="E45" s="74"/>
      <c r="F45" s="74"/>
      <c r="G45" s="74"/>
      <c r="H45" s="74"/>
      <c r="I45" s="74"/>
      <c r="J45" s="74"/>
      <c r="K45" s="74"/>
      <c r="L45" s="74"/>
      <c r="M45" s="74"/>
      <c r="N45" s="74"/>
    </row>
    <row r="46" spans="1:14">
      <c r="A46" s="74"/>
      <c r="B46" s="74"/>
      <c r="C46" s="74"/>
      <c r="D46" s="74"/>
      <c r="E46" s="74"/>
      <c r="F46" s="74"/>
      <c r="G46" s="74"/>
      <c r="H46" s="74"/>
      <c r="I46" s="74"/>
      <c r="J46" s="74"/>
      <c r="K46" s="74"/>
      <c r="L46" s="74"/>
      <c r="M46" s="74"/>
      <c r="N46" s="74"/>
    </row>
    <row r="47" spans="1:14" ht="21">
      <c r="A47" s="74"/>
      <c r="B47" s="128" t="s">
        <v>207</v>
      </c>
      <c r="C47" s="129"/>
      <c r="D47" s="129"/>
      <c r="E47" s="130"/>
      <c r="F47" s="129"/>
      <c r="G47" s="129"/>
      <c r="H47" s="129"/>
      <c r="I47" s="74"/>
      <c r="J47" s="74"/>
      <c r="K47" s="74"/>
      <c r="L47" s="74"/>
      <c r="M47" s="74"/>
      <c r="N47" s="74"/>
    </row>
    <row r="48" spans="1:14" ht="21">
      <c r="A48" s="74"/>
      <c r="B48" s="128" t="s">
        <v>208</v>
      </c>
      <c r="C48" s="129"/>
      <c r="D48" s="129"/>
      <c r="E48" s="130"/>
      <c r="F48" s="129"/>
      <c r="G48" s="131" t="s">
        <v>209</v>
      </c>
      <c r="H48" s="131"/>
      <c r="I48" s="74"/>
      <c r="J48" s="74"/>
      <c r="K48" s="74"/>
      <c r="L48" s="74"/>
      <c r="M48" s="74"/>
      <c r="N48" s="74"/>
    </row>
    <row r="49" spans="2:8">
      <c r="B49" s="74"/>
      <c r="C49" s="74"/>
      <c r="D49" s="74"/>
      <c r="E49" s="74"/>
      <c r="F49" s="74"/>
      <c r="G49" s="132"/>
      <c r="H49" s="132"/>
    </row>
    <row r="50" spans="2:8">
      <c r="B50" s="74"/>
      <c r="C50" s="74"/>
      <c r="D50" s="74"/>
      <c r="E50" s="74"/>
      <c r="F50" s="74"/>
      <c r="G50" s="132"/>
      <c r="H50" s="132"/>
    </row>
    <row r="51" spans="2:8" ht="20.25">
      <c r="B51" s="128" t="s">
        <v>210</v>
      </c>
      <c r="C51" s="74"/>
      <c r="D51" s="74"/>
      <c r="E51" s="74"/>
      <c r="F51" s="74"/>
      <c r="G51" s="74"/>
      <c r="H51" s="74"/>
    </row>
    <row r="52" spans="2:8" ht="20.25">
      <c r="B52" s="128" t="s">
        <v>211</v>
      </c>
      <c r="C52" s="74"/>
      <c r="D52" s="74"/>
      <c r="E52" s="74"/>
      <c r="F52" s="74"/>
      <c r="G52" s="131" t="s">
        <v>212</v>
      </c>
      <c r="H52" s="131"/>
    </row>
    <row r="54" spans="2:8">
      <c r="B54" s="74"/>
      <c r="C54" s="74"/>
      <c r="D54" s="74"/>
      <c r="E54" s="74"/>
      <c r="F54" s="74"/>
      <c r="G54" s="74"/>
      <c r="H54" s="74"/>
    </row>
    <row r="55" spans="2:8" ht="15.75">
      <c r="B55" s="133" t="s">
        <v>213</v>
      </c>
      <c r="C55" s="74"/>
      <c r="D55" s="74"/>
      <c r="E55" s="74"/>
      <c r="F55" s="74"/>
      <c r="G55" s="74"/>
      <c r="H55" s="74"/>
    </row>
    <row r="56" spans="2:8" ht="15.75">
      <c r="B56" s="133" t="s">
        <v>214</v>
      </c>
      <c r="C56" s="74"/>
      <c r="D56" s="74"/>
      <c r="E56" s="74"/>
      <c r="F56" s="74"/>
      <c r="G56" s="74"/>
      <c r="H56" s="74"/>
    </row>
  </sheetData>
  <mergeCells count="24">
    <mergeCell ref="B43:G43"/>
    <mergeCell ref="I29:I30"/>
    <mergeCell ref="B38:G38"/>
    <mergeCell ref="B39:G39"/>
    <mergeCell ref="B40:G40"/>
    <mergeCell ref="B41:G41"/>
    <mergeCell ref="B42:G42"/>
    <mergeCell ref="D29:D30"/>
    <mergeCell ref="E29:E30"/>
    <mergeCell ref="F29:F30"/>
    <mergeCell ref="G29:G30"/>
    <mergeCell ref="D23:D24"/>
    <mergeCell ref="E23:E27"/>
    <mergeCell ref="F23:F26"/>
    <mergeCell ref="G23:G27"/>
    <mergeCell ref="D25:D26"/>
    <mergeCell ref="F1:G1"/>
    <mergeCell ref="A3:G3"/>
    <mergeCell ref="A4:G4"/>
    <mergeCell ref="A6:A7"/>
    <mergeCell ref="B6:B7"/>
    <mergeCell ref="C6:C7"/>
    <mergeCell ref="D6:F6"/>
    <mergeCell ref="G6:G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U49"/>
  <sheetViews>
    <sheetView topLeftCell="A16" workbookViewId="0">
      <selection activeCell="H6" sqref="H6:H7"/>
    </sheetView>
  </sheetViews>
  <sheetFormatPr defaultRowHeight="15"/>
  <cols>
    <col min="1" max="1" width="38.85546875" customWidth="1"/>
    <col min="2" max="2" width="15.42578125" hidden="1" customWidth="1"/>
    <col min="3" max="3" width="14.42578125" hidden="1" customWidth="1"/>
    <col min="4" max="4" width="13" customWidth="1"/>
    <col min="5" max="6" width="12.7109375" customWidth="1"/>
    <col min="7" max="7" width="13.85546875" customWidth="1"/>
    <col min="8" max="8" width="16.7109375" customWidth="1"/>
    <col min="9" max="9" width="16.7109375" hidden="1" customWidth="1"/>
    <col min="10" max="11" width="16.7109375" customWidth="1"/>
    <col min="12" max="13" width="16.7109375" hidden="1" customWidth="1"/>
    <col min="14" max="14" width="19.28515625" customWidth="1"/>
    <col min="15" max="16" width="9.140625" customWidth="1"/>
    <col min="17" max="17" width="11.5703125" bestFit="1" customWidth="1"/>
    <col min="256" max="256" width="38.85546875" customWidth="1"/>
    <col min="257" max="258" width="0" hidden="1" customWidth="1"/>
    <col min="259" max="259" width="13" customWidth="1"/>
    <col min="260" max="261" width="12.7109375" customWidth="1"/>
    <col min="262" max="262" width="13.85546875" customWidth="1"/>
    <col min="263" max="269" width="16.7109375" customWidth="1"/>
    <col min="270" max="270" width="19.28515625" customWidth="1"/>
    <col min="271" max="272" width="9.140625" customWidth="1"/>
    <col min="273" max="273" width="11.5703125" bestFit="1" customWidth="1"/>
    <col min="512" max="512" width="38.85546875" customWidth="1"/>
    <col min="513" max="514" width="0" hidden="1" customWidth="1"/>
    <col min="515" max="515" width="13" customWidth="1"/>
    <col min="516" max="517" width="12.7109375" customWidth="1"/>
    <col min="518" max="518" width="13.85546875" customWidth="1"/>
    <col min="519" max="525" width="16.7109375" customWidth="1"/>
    <col min="526" max="526" width="19.28515625" customWidth="1"/>
    <col min="527" max="528" width="9.140625" customWidth="1"/>
    <col min="529" max="529" width="11.5703125" bestFit="1" customWidth="1"/>
    <col min="768" max="768" width="38.85546875" customWidth="1"/>
    <col min="769" max="770" width="0" hidden="1" customWidth="1"/>
    <col min="771" max="771" width="13" customWidth="1"/>
    <col min="772" max="773" width="12.7109375" customWidth="1"/>
    <col min="774" max="774" width="13.85546875" customWidth="1"/>
    <col min="775" max="781" width="16.7109375" customWidth="1"/>
    <col min="782" max="782" width="19.28515625" customWidth="1"/>
    <col min="783" max="784" width="9.140625" customWidth="1"/>
    <col min="785" max="785" width="11.5703125" bestFit="1" customWidth="1"/>
    <col min="1024" max="1024" width="38.85546875" customWidth="1"/>
    <col min="1025" max="1026" width="0" hidden="1" customWidth="1"/>
    <col min="1027" max="1027" width="13" customWidth="1"/>
    <col min="1028" max="1029" width="12.7109375" customWidth="1"/>
    <col min="1030" max="1030" width="13.85546875" customWidth="1"/>
    <col min="1031" max="1037" width="16.7109375" customWidth="1"/>
    <col min="1038" max="1038" width="19.28515625" customWidth="1"/>
    <col min="1039" max="1040" width="9.140625" customWidth="1"/>
    <col min="1041" max="1041" width="11.5703125" bestFit="1" customWidth="1"/>
    <col min="1280" max="1280" width="38.85546875" customWidth="1"/>
    <col min="1281" max="1282" width="0" hidden="1" customWidth="1"/>
    <col min="1283" max="1283" width="13" customWidth="1"/>
    <col min="1284" max="1285" width="12.7109375" customWidth="1"/>
    <col min="1286" max="1286" width="13.85546875" customWidth="1"/>
    <col min="1287" max="1293" width="16.7109375" customWidth="1"/>
    <col min="1294" max="1294" width="19.28515625" customWidth="1"/>
    <col min="1295" max="1296" width="9.140625" customWidth="1"/>
    <col min="1297" max="1297" width="11.5703125" bestFit="1" customWidth="1"/>
    <col min="1536" max="1536" width="38.85546875" customWidth="1"/>
    <col min="1537" max="1538" width="0" hidden="1" customWidth="1"/>
    <col min="1539" max="1539" width="13" customWidth="1"/>
    <col min="1540" max="1541" width="12.7109375" customWidth="1"/>
    <col min="1542" max="1542" width="13.85546875" customWidth="1"/>
    <col min="1543" max="1549" width="16.7109375" customWidth="1"/>
    <col min="1550" max="1550" width="19.28515625" customWidth="1"/>
    <col min="1551" max="1552" width="9.140625" customWidth="1"/>
    <col min="1553" max="1553" width="11.5703125" bestFit="1" customWidth="1"/>
    <col min="1792" max="1792" width="38.85546875" customWidth="1"/>
    <col min="1793" max="1794" width="0" hidden="1" customWidth="1"/>
    <col min="1795" max="1795" width="13" customWidth="1"/>
    <col min="1796" max="1797" width="12.7109375" customWidth="1"/>
    <col min="1798" max="1798" width="13.85546875" customWidth="1"/>
    <col min="1799" max="1805" width="16.7109375" customWidth="1"/>
    <col min="1806" max="1806" width="19.28515625" customWidth="1"/>
    <col min="1807" max="1808" width="9.140625" customWidth="1"/>
    <col min="1809" max="1809" width="11.5703125" bestFit="1" customWidth="1"/>
    <col min="2048" max="2048" width="38.85546875" customWidth="1"/>
    <col min="2049" max="2050" width="0" hidden="1" customWidth="1"/>
    <col min="2051" max="2051" width="13" customWidth="1"/>
    <col min="2052" max="2053" width="12.7109375" customWidth="1"/>
    <col min="2054" max="2054" width="13.85546875" customWidth="1"/>
    <col min="2055" max="2061" width="16.7109375" customWidth="1"/>
    <col min="2062" max="2062" width="19.28515625" customWidth="1"/>
    <col min="2063" max="2064" width="9.140625" customWidth="1"/>
    <col min="2065" max="2065" width="11.5703125" bestFit="1" customWidth="1"/>
    <col min="2304" max="2304" width="38.85546875" customWidth="1"/>
    <col min="2305" max="2306" width="0" hidden="1" customWidth="1"/>
    <col min="2307" max="2307" width="13" customWidth="1"/>
    <col min="2308" max="2309" width="12.7109375" customWidth="1"/>
    <col min="2310" max="2310" width="13.85546875" customWidth="1"/>
    <col min="2311" max="2317" width="16.7109375" customWidth="1"/>
    <col min="2318" max="2318" width="19.28515625" customWidth="1"/>
    <col min="2319" max="2320" width="9.140625" customWidth="1"/>
    <col min="2321" max="2321" width="11.5703125" bestFit="1" customWidth="1"/>
    <col min="2560" max="2560" width="38.85546875" customWidth="1"/>
    <col min="2561" max="2562" width="0" hidden="1" customWidth="1"/>
    <col min="2563" max="2563" width="13" customWidth="1"/>
    <col min="2564" max="2565" width="12.7109375" customWidth="1"/>
    <col min="2566" max="2566" width="13.85546875" customWidth="1"/>
    <col min="2567" max="2573" width="16.7109375" customWidth="1"/>
    <col min="2574" max="2574" width="19.28515625" customWidth="1"/>
    <col min="2575" max="2576" width="9.140625" customWidth="1"/>
    <col min="2577" max="2577" width="11.5703125" bestFit="1" customWidth="1"/>
    <col min="2816" max="2816" width="38.85546875" customWidth="1"/>
    <col min="2817" max="2818" width="0" hidden="1" customWidth="1"/>
    <col min="2819" max="2819" width="13" customWidth="1"/>
    <col min="2820" max="2821" width="12.7109375" customWidth="1"/>
    <col min="2822" max="2822" width="13.85546875" customWidth="1"/>
    <col min="2823" max="2829" width="16.7109375" customWidth="1"/>
    <col min="2830" max="2830" width="19.28515625" customWidth="1"/>
    <col min="2831" max="2832" width="9.140625" customWidth="1"/>
    <col min="2833" max="2833" width="11.5703125" bestFit="1" customWidth="1"/>
    <col min="3072" max="3072" width="38.85546875" customWidth="1"/>
    <col min="3073" max="3074" width="0" hidden="1" customWidth="1"/>
    <col min="3075" max="3075" width="13" customWidth="1"/>
    <col min="3076" max="3077" width="12.7109375" customWidth="1"/>
    <col min="3078" max="3078" width="13.85546875" customWidth="1"/>
    <col min="3079" max="3085" width="16.7109375" customWidth="1"/>
    <col min="3086" max="3086" width="19.28515625" customWidth="1"/>
    <col min="3087" max="3088" width="9.140625" customWidth="1"/>
    <col min="3089" max="3089" width="11.5703125" bestFit="1" customWidth="1"/>
    <col min="3328" max="3328" width="38.85546875" customWidth="1"/>
    <col min="3329" max="3330" width="0" hidden="1" customWidth="1"/>
    <col min="3331" max="3331" width="13" customWidth="1"/>
    <col min="3332" max="3333" width="12.7109375" customWidth="1"/>
    <col min="3334" max="3334" width="13.85546875" customWidth="1"/>
    <col min="3335" max="3341" width="16.7109375" customWidth="1"/>
    <col min="3342" max="3342" width="19.28515625" customWidth="1"/>
    <col min="3343" max="3344" width="9.140625" customWidth="1"/>
    <col min="3345" max="3345" width="11.5703125" bestFit="1" customWidth="1"/>
    <col min="3584" max="3584" width="38.85546875" customWidth="1"/>
    <col min="3585" max="3586" width="0" hidden="1" customWidth="1"/>
    <col min="3587" max="3587" width="13" customWidth="1"/>
    <col min="3588" max="3589" width="12.7109375" customWidth="1"/>
    <col min="3590" max="3590" width="13.85546875" customWidth="1"/>
    <col min="3591" max="3597" width="16.7109375" customWidth="1"/>
    <col min="3598" max="3598" width="19.28515625" customWidth="1"/>
    <col min="3599" max="3600" width="9.140625" customWidth="1"/>
    <col min="3601" max="3601" width="11.5703125" bestFit="1" customWidth="1"/>
    <col min="3840" max="3840" width="38.85546875" customWidth="1"/>
    <col min="3841" max="3842" width="0" hidden="1" customWidth="1"/>
    <col min="3843" max="3843" width="13" customWidth="1"/>
    <col min="3844" max="3845" width="12.7109375" customWidth="1"/>
    <col min="3846" max="3846" width="13.85546875" customWidth="1"/>
    <col min="3847" max="3853" width="16.7109375" customWidth="1"/>
    <col min="3854" max="3854" width="19.28515625" customWidth="1"/>
    <col min="3855" max="3856" width="9.140625" customWidth="1"/>
    <col min="3857" max="3857" width="11.5703125" bestFit="1" customWidth="1"/>
    <col min="4096" max="4096" width="38.85546875" customWidth="1"/>
    <col min="4097" max="4098" width="0" hidden="1" customWidth="1"/>
    <col min="4099" max="4099" width="13" customWidth="1"/>
    <col min="4100" max="4101" width="12.7109375" customWidth="1"/>
    <col min="4102" max="4102" width="13.85546875" customWidth="1"/>
    <col min="4103" max="4109" width="16.7109375" customWidth="1"/>
    <col min="4110" max="4110" width="19.28515625" customWidth="1"/>
    <col min="4111" max="4112" width="9.140625" customWidth="1"/>
    <col min="4113" max="4113" width="11.5703125" bestFit="1" customWidth="1"/>
    <col min="4352" max="4352" width="38.85546875" customWidth="1"/>
    <col min="4353" max="4354" width="0" hidden="1" customWidth="1"/>
    <col min="4355" max="4355" width="13" customWidth="1"/>
    <col min="4356" max="4357" width="12.7109375" customWidth="1"/>
    <col min="4358" max="4358" width="13.85546875" customWidth="1"/>
    <col min="4359" max="4365" width="16.7109375" customWidth="1"/>
    <col min="4366" max="4366" width="19.28515625" customWidth="1"/>
    <col min="4367" max="4368" width="9.140625" customWidth="1"/>
    <col min="4369" max="4369" width="11.5703125" bestFit="1" customWidth="1"/>
    <col min="4608" max="4608" width="38.85546875" customWidth="1"/>
    <col min="4609" max="4610" width="0" hidden="1" customWidth="1"/>
    <col min="4611" max="4611" width="13" customWidth="1"/>
    <col min="4612" max="4613" width="12.7109375" customWidth="1"/>
    <col min="4614" max="4614" width="13.85546875" customWidth="1"/>
    <col min="4615" max="4621" width="16.7109375" customWidth="1"/>
    <col min="4622" max="4622" width="19.28515625" customWidth="1"/>
    <col min="4623" max="4624" width="9.140625" customWidth="1"/>
    <col min="4625" max="4625" width="11.5703125" bestFit="1" customWidth="1"/>
    <col min="4864" max="4864" width="38.85546875" customWidth="1"/>
    <col min="4865" max="4866" width="0" hidden="1" customWidth="1"/>
    <col min="4867" max="4867" width="13" customWidth="1"/>
    <col min="4868" max="4869" width="12.7109375" customWidth="1"/>
    <col min="4870" max="4870" width="13.85546875" customWidth="1"/>
    <col min="4871" max="4877" width="16.7109375" customWidth="1"/>
    <col min="4878" max="4878" width="19.28515625" customWidth="1"/>
    <col min="4879" max="4880" width="9.140625" customWidth="1"/>
    <col min="4881" max="4881" width="11.5703125" bestFit="1" customWidth="1"/>
    <col min="5120" max="5120" width="38.85546875" customWidth="1"/>
    <col min="5121" max="5122" width="0" hidden="1" customWidth="1"/>
    <col min="5123" max="5123" width="13" customWidth="1"/>
    <col min="5124" max="5125" width="12.7109375" customWidth="1"/>
    <col min="5126" max="5126" width="13.85546875" customWidth="1"/>
    <col min="5127" max="5133" width="16.7109375" customWidth="1"/>
    <col min="5134" max="5134" width="19.28515625" customWidth="1"/>
    <col min="5135" max="5136" width="9.140625" customWidth="1"/>
    <col min="5137" max="5137" width="11.5703125" bestFit="1" customWidth="1"/>
    <col min="5376" max="5376" width="38.85546875" customWidth="1"/>
    <col min="5377" max="5378" width="0" hidden="1" customWidth="1"/>
    <col min="5379" max="5379" width="13" customWidth="1"/>
    <col min="5380" max="5381" width="12.7109375" customWidth="1"/>
    <col min="5382" max="5382" width="13.85546875" customWidth="1"/>
    <col min="5383" max="5389" width="16.7109375" customWidth="1"/>
    <col min="5390" max="5390" width="19.28515625" customWidth="1"/>
    <col min="5391" max="5392" width="9.140625" customWidth="1"/>
    <col min="5393" max="5393" width="11.5703125" bestFit="1" customWidth="1"/>
    <col min="5632" max="5632" width="38.85546875" customWidth="1"/>
    <col min="5633" max="5634" width="0" hidden="1" customWidth="1"/>
    <col min="5635" max="5635" width="13" customWidth="1"/>
    <col min="5636" max="5637" width="12.7109375" customWidth="1"/>
    <col min="5638" max="5638" width="13.85546875" customWidth="1"/>
    <col min="5639" max="5645" width="16.7109375" customWidth="1"/>
    <col min="5646" max="5646" width="19.28515625" customWidth="1"/>
    <col min="5647" max="5648" width="9.140625" customWidth="1"/>
    <col min="5649" max="5649" width="11.5703125" bestFit="1" customWidth="1"/>
    <col min="5888" max="5888" width="38.85546875" customWidth="1"/>
    <col min="5889" max="5890" width="0" hidden="1" customWidth="1"/>
    <col min="5891" max="5891" width="13" customWidth="1"/>
    <col min="5892" max="5893" width="12.7109375" customWidth="1"/>
    <col min="5894" max="5894" width="13.85546875" customWidth="1"/>
    <col min="5895" max="5901" width="16.7109375" customWidth="1"/>
    <col min="5902" max="5902" width="19.28515625" customWidth="1"/>
    <col min="5903" max="5904" width="9.140625" customWidth="1"/>
    <col min="5905" max="5905" width="11.5703125" bestFit="1" customWidth="1"/>
    <col min="6144" max="6144" width="38.85546875" customWidth="1"/>
    <col min="6145" max="6146" width="0" hidden="1" customWidth="1"/>
    <col min="6147" max="6147" width="13" customWidth="1"/>
    <col min="6148" max="6149" width="12.7109375" customWidth="1"/>
    <col min="6150" max="6150" width="13.85546875" customWidth="1"/>
    <col min="6151" max="6157" width="16.7109375" customWidth="1"/>
    <col min="6158" max="6158" width="19.28515625" customWidth="1"/>
    <col min="6159" max="6160" width="9.140625" customWidth="1"/>
    <col min="6161" max="6161" width="11.5703125" bestFit="1" customWidth="1"/>
    <col min="6400" max="6400" width="38.85546875" customWidth="1"/>
    <col min="6401" max="6402" width="0" hidden="1" customWidth="1"/>
    <col min="6403" max="6403" width="13" customWidth="1"/>
    <col min="6404" max="6405" width="12.7109375" customWidth="1"/>
    <col min="6406" max="6406" width="13.85546875" customWidth="1"/>
    <col min="6407" max="6413" width="16.7109375" customWidth="1"/>
    <col min="6414" max="6414" width="19.28515625" customWidth="1"/>
    <col min="6415" max="6416" width="9.140625" customWidth="1"/>
    <col min="6417" max="6417" width="11.5703125" bestFit="1" customWidth="1"/>
    <col min="6656" max="6656" width="38.85546875" customWidth="1"/>
    <col min="6657" max="6658" width="0" hidden="1" customWidth="1"/>
    <col min="6659" max="6659" width="13" customWidth="1"/>
    <col min="6660" max="6661" width="12.7109375" customWidth="1"/>
    <col min="6662" max="6662" width="13.85546875" customWidth="1"/>
    <col min="6663" max="6669" width="16.7109375" customWidth="1"/>
    <col min="6670" max="6670" width="19.28515625" customWidth="1"/>
    <col min="6671" max="6672" width="9.140625" customWidth="1"/>
    <col min="6673" max="6673" width="11.5703125" bestFit="1" customWidth="1"/>
    <col min="6912" max="6912" width="38.85546875" customWidth="1"/>
    <col min="6913" max="6914" width="0" hidden="1" customWidth="1"/>
    <col min="6915" max="6915" width="13" customWidth="1"/>
    <col min="6916" max="6917" width="12.7109375" customWidth="1"/>
    <col min="6918" max="6918" width="13.85546875" customWidth="1"/>
    <col min="6919" max="6925" width="16.7109375" customWidth="1"/>
    <col min="6926" max="6926" width="19.28515625" customWidth="1"/>
    <col min="6927" max="6928" width="9.140625" customWidth="1"/>
    <col min="6929" max="6929" width="11.5703125" bestFit="1" customWidth="1"/>
    <col min="7168" max="7168" width="38.85546875" customWidth="1"/>
    <col min="7169" max="7170" width="0" hidden="1" customWidth="1"/>
    <col min="7171" max="7171" width="13" customWidth="1"/>
    <col min="7172" max="7173" width="12.7109375" customWidth="1"/>
    <col min="7174" max="7174" width="13.85546875" customWidth="1"/>
    <col min="7175" max="7181" width="16.7109375" customWidth="1"/>
    <col min="7182" max="7182" width="19.28515625" customWidth="1"/>
    <col min="7183" max="7184" width="9.140625" customWidth="1"/>
    <col min="7185" max="7185" width="11.5703125" bestFit="1" customWidth="1"/>
    <col min="7424" max="7424" width="38.85546875" customWidth="1"/>
    <col min="7425" max="7426" width="0" hidden="1" customWidth="1"/>
    <col min="7427" max="7427" width="13" customWidth="1"/>
    <col min="7428" max="7429" width="12.7109375" customWidth="1"/>
    <col min="7430" max="7430" width="13.85546875" customWidth="1"/>
    <col min="7431" max="7437" width="16.7109375" customWidth="1"/>
    <col min="7438" max="7438" width="19.28515625" customWidth="1"/>
    <col min="7439" max="7440" width="9.140625" customWidth="1"/>
    <col min="7441" max="7441" width="11.5703125" bestFit="1" customWidth="1"/>
    <col min="7680" max="7680" width="38.85546875" customWidth="1"/>
    <col min="7681" max="7682" width="0" hidden="1" customWidth="1"/>
    <col min="7683" max="7683" width="13" customWidth="1"/>
    <col min="7684" max="7685" width="12.7109375" customWidth="1"/>
    <col min="7686" max="7686" width="13.85546875" customWidth="1"/>
    <col min="7687" max="7693" width="16.7109375" customWidth="1"/>
    <col min="7694" max="7694" width="19.28515625" customWidth="1"/>
    <col min="7695" max="7696" width="9.140625" customWidth="1"/>
    <col min="7697" max="7697" width="11.5703125" bestFit="1" customWidth="1"/>
    <col min="7936" max="7936" width="38.85546875" customWidth="1"/>
    <col min="7937" max="7938" width="0" hidden="1" customWidth="1"/>
    <col min="7939" max="7939" width="13" customWidth="1"/>
    <col min="7940" max="7941" width="12.7109375" customWidth="1"/>
    <col min="7942" max="7942" width="13.85546875" customWidth="1"/>
    <col min="7943" max="7949" width="16.7109375" customWidth="1"/>
    <col min="7950" max="7950" width="19.28515625" customWidth="1"/>
    <col min="7951" max="7952" width="9.140625" customWidth="1"/>
    <col min="7953" max="7953" width="11.5703125" bestFit="1" customWidth="1"/>
    <col min="8192" max="8192" width="38.85546875" customWidth="1"/>
    <col min="8193" max="8194" width="0" hidden="1" customWidth="1"/>
    <col min="8195" max="8195" width="13" customWidth="1"/>
    <col min="8196" max="8197" width="12.7109375" customWidth="1"/>
    <col min="8198" max="8198" width="13.85546875" customWidth="1"/>
    <col min="8199" max="8205" width="16.7109375" customWidth="1"/>
    <col min="8206" max="8206" width="19.28515625" customWidth="1"/>
    <col min="8207" max="8208" width="9.140625" customWidth="1"/>
    <col min="8209" max="8209" width="11.5703125" bestFit="1" customWidth="1"/>
    <col min="8448" max="8448" width="38.85546875" customWidth="1"/>
    <col min="8449" max="8450" width="0" hidden="1" customWidth="1"/>
    <col min="8451" max="8451" width="13" customWidth="1"/>
    <col min="8452" max="8453" width="12.7109375" customWidth="1"/>
    <col min="8454" max="8454" width="13.85546875" customWidth="1"/>
    <col min="8455" max="8461" width="16.7109375" customWidth="1"/>
    <col min="8462" max="8462" width="19.28515625" customWidth="1"/>
    <col min="8463" max="8464" width="9.140625" customWidth="1"/>
    <col min="8465" max="8465" width="11.5703125" bestFit="1" customWidth="1"/>
    <col min="8704" max="8704" width="38.85546875" customWidth="1"/>
    <col min="8705" max="8706" width="0" hidden="1" customWidth="1"/>
    <col min="8707" max="8707" width="13" customWidth="1"/>
    <col min="8708" max="8709" width="12.7109375" customWidth="1"/>
    <col min="8710" max="8710" width="13.85546875" customWidth="1"/>
    <col min="8711" max="8717" width="16.7109375" customWidth="1"/>
    <col min="8718" max="8718" width="19.28515625" customWidth="1"/>
    <col min="8719" max="8720" width="9.140625" customWidth="1"/>
    <col min="8721" max="8721" width="11.5703125" bestFit="1" customWidth="1"/>
    <col min="8960" max="8960" width="38.85546875" customWidth="1"/>
    <col min="8961" max="8962" width="0" hidden="1" customWidth="1"/>
    <col min="8963" max="8963" width="13" customWidth="1"/>
    <col min="8964" max="8965" width="12.7109375" customWidth="1"/>
    <col min="8966" max="8966" width="13.85546875" customWidth="1"/>
    <col min="8967" max="8973" width="16.7109375" customWidth="1"/>
    <col min="8974" max="8974" width="19.28515625" customWidth="1"/>
    <col min="8975" max="8976" width="9.140625" customWidth="1"/>
    <col min="8977" max="8977" width="11.5703125" bestFit="1" customWidth="1"/>
    <col min="9216" max="9216" width="38.85546875" customWidth="1"/>
    <col min="9217" max="9218" width="0" hidden="1" customWidth="1"/>
    <col min="9219" max="9219" width="13" customWidth="1"/>
    <col min="9220" max="9221" width="12.7109375" customWidth="1"/>
    <col min="9222" max="9222" width="13.85546875" customWidth="1"/>
    <col min="9223" max="9229" width="16.7109375" customWidth="1"/>
    <col min="9230" max="9230" width="19.28515625" customWidth="1"/>
    <col min="9231" max="9232" width="9.140625" customWidth="1"/>
    <col min="9233" max="9233" width="11.5703125" bestFit="1" customWidth="1"/>
    <col min="9472" max="9472" width="38.85546875" customWidth="1"/>
    <col min="9473" max="9474" width="0" hidden="1" customWidth="1"/>
    <col min="9475" max="9475" width="13" customWidth="1"/>
    <col min="9476" max="9477" width="12.7109375" customWidth="1"/>
    <col min="9478" max="9478" width="13.85546875" customWidth="1"/>
    <col min="9479" max="9485" width="16.7109375" customWidth="1"/>
    <col min="9486" max="9486" width="19.28515625" customWidth="1"/>
    <col min="9487" max="9488" width="9.140625" customWidth="1"/>
    <col min="9489" max="9489" width="11.5703125" bestFit="1" customWidth="1"/>
    <col min="9728" max="9728" width="38.85546875" customWidth="1"/>
    <col min="9729" max="9730" width="0" hidden="1" customWidth="1"/>
    <col min="9731" max="9731" width="13" customWidth="1"/>
    <col min="9732" max="9733" width="12.7109375" customWidth="1"/>
    <col min="9734" max="9734" width="13.85546875" customWidth="1"/>
    <col min="9735" max="9741" width="16.7109375" customWidth="1"/>
    <col min="9742" max="9742" width="19.28515625" customWidth="1"/>
    <col min="9743" max="9744" width="9.140625" customWidth="1"/>
    <col min="9745" max="9745" width="11.5703125" bestFit="1" customWidth="1"/>
    <col min="9984" max="9984" width="38.85546875" customWidth="1"/>
    <col min="9985" max="9986" width="0" hidden="1" customWidth="1"/>
    <col min="9987" max="9987" width="13" customWidth="1"/>
    <col min="9988" max="9989" width="12.7109375" customWidth="1"/>
    <col min="9990" max="9990" width="13.85546875" customWidth="1"/>
    <col min="9991" max="9997" width="16.7109375" customWidth="1"/>
    <col min="9998" max="9998" width="19.28515625" customWidth="1"/>
    <col min="9999" max="10000" width="9.140625" customWidth="1"/>
    <col min="10001" max="10001" width="11.5703125" bestFit="1" customWidth="1"/>
    <col min="10240" max="10240" width="38.85546875" customWidth="1"/>
    <col min="10241" max="10242" width="0" hidden="1" customWidth="1"/>
    <col min="10243" max="10243" width="13" customWidth="1"/>
    <col min="10244" max="10245" width="12.7109375" customWidth="1"/>
    <col min="10246" max="10246" width="13.85546875" customWidth="1"/>
    <col min="10247" max="10253" width="16.7109375" customWidth="1"/>
    <col min="10254" max="10254" width="19.28515625" customWidth="1"/>
    <col min="10255" max="10256" width="9.140625" customWidth="1"/>
    <col min="10257" max="10257" width="11.5703125" bestFit="1" customWidth="1"/>
    <col min="10496" max="10496" width="38.85546875" customWidth="1"/>
    <col min="10497" max="10498" width="0" hidden="1" customWidth="1"/>
    <col min="10499" max="10499" width="13" customWidth="1"/>
    <col min="10500" max="10501" width="12.7109375" customWidth="1"/>
    <col min="10502" max="10502" width="13.85546875" customWidth="1"/>
    <col min="10503" max="10509" width="16.7109375" customWidth="1"/>
    <col min="10510" max="10510" width="19.28515625" customWidth="1"/>
    <col min="10511" max="10512" width="9.140625" customWidth="1"/>
    <col min="10513" max="10513" width="11.5703125" bestFit="1" customWidth="1"/>
    <col min="10752" max="10752" width="38.85546875" customWidth="1"/>
    <col min="10753" max="10754" width="0" hidden="1" customWidth="1"/>
    <col min="10755" max="10755" width="13" customWidth="1"/>
    <col min="10756" max="10757" width="12.7109375" customWidth="1"/>
    <col min="10758" max="10758" width="13.85546875" customWidth="1"/>
    <col min="10759" max="10765" width="16.7109375" customWidth="1"/>
    <col min="10766" max="10766" width="19.28515625" customWidth="1"/>
    <col min="10767" max="10768" width="9.140625" customWidth="1"/>
    <col min="10769" max="10769" width="11.5703125" bestFit="1" customWidth="1"/>
    <col min="11008" max="11008" width="38.85546875" customWidth="1"/>
    <col min="11009" max="11010" width="0" hidden="1" customWidth="1"/>
    <col min="11011" max="11011" width="13" customWidth="1"/>
    <col min="11012" max="11013" width="12.7109375" customWidth="1"/>
    <col min="11014" max="11014" width="13.85546875" customWidth="1"/>
    <col min="11015" max="11021" width="16.7109375" customWidth="1"/>
    <col min="11022" max="11022" width="19.28515625" customWidth="1"/>
    <col min="11023" max="11024" width="9.140625" customWidth="1"/>
    <col min="11025" max="11025" width="11.5703125" bestFit="1" customWidth="1"/>
    <col min="11264" max="11264" width="38.85546875" customWidth="1"/>
    <col min="11265" max="11266" width="0" hidden="1" customWidth="1"/>
    <col min="11267" max="11267" width="13" customWidth="1"/>
    <col min="11268" max="11269" width="12.7109375" customWidth="1"/>
    <col min="11270" max="11270" width="13.85546875" customWidth="1"/>
    <col min="11271" max="11277" width="16.7109375" customWidth="1"/>
    <col min="11278" max="11278" width="19.28515625" customWidth="1"/>
    <col min="11279" max="11280" width="9.140625" customWidth="1"/>
    <col min="11281" max="11281" width="11.5703125" bestFit="1" customWidth="1"/>
    <col min="11520" max="11520" width="38.85546875" customWidth="1"/>
    <col min="11521" max="11522" width="0" hidden="1" customWidth="1"/>
    <col min="11523" max="11523" width="13" customWidth="1"/>
    <col min="11524" max="11525" width="12.7109375" customWidth="1"/>
    <col min="11526" max="11526" width="13.85546875" customWidth="1"/>
    <col min="11527" max="11533" width="16.7109375" customWidth="1"/>
    <col min="11534" max="11534" width="19.28515625" customWidth="1"/>
    <col min="11535" max="11536" width="9.140625" customWidth="1"/>
    <col min="11537" max="11537" width="11.5703125" bestFit="1" customWidth="1"/>
    <col min="11776" max="11776" width="38.85546875" customWidth="1"/>
    <col min="11777" max="11778" width="0" hidden="1" customWidth="1"/>
    <col min="11779" max="11779" width="13" customWidth="1"/>
    <col min="11780" max="11781" width="12.7109375" customWidth="1"/>
    <col min="11782" max="11782" width="13.85546875" customWidth="1"/>
    <col min="11783" max="11789" width="16.7109375" customWidth="1"/>
    <col min="11790" max="11790" width="19.28515625" customWidth="1"/>
    <col min="11791" max="11792" width="9.140625" customWidth="1"/>
    <col min="11793" max="11793" width="11.5703125" bestFit="1" customWidth="1"/>
    <col min="12032" max="12032" width="38.85546875" customWidth="1"/>
    <col min="12033" max="12034" width="0" hidden="1" customWidth="1"/>
    <col min="12035" max="12035" width="13" customWidth="1"/>
    <col min="12036" max="12037" width="12.7109375" customWidth="1"/>
    <col min="12038" max="12038" width="13.85546875" customWidth="1"/>
    <col min="12039" max="12045" width="16.7109375" customWidth="1"/>
    <col min="12046" max="12046" width="19.28515625" customWidth="1"/>
    <col min="12047" max="12048" width="9.140625" customWidth="1"/>
    <col min="12049" max="12049" width="11.5703125" bestFit="1" customWidth="1"/>
    <col min="12288" max="12288" width="38.85546875" customWidth="1"/>
    <col min="12289" max="12290" width="0" hidden="1" customWidth="1"/>
    <col min="12291" max="12291" width="13" customWidth="1"/>
    <col min="12292" max="12293" width="12.7109375" customWidth="1"/>
    <col min="12294" max="12294" width="13.85546875" customWidth="1"/>
    <col min="12295" max="12301" width="16.7109375" customWidth="1"/>
    <col min="12302" max="12302" width="19.28515625" customWidth="1"/>
    <col min="12303" max="12304" width="9.140625" customWidth="1"/>
    <col min="12305" max="12305" width="11.5703125" bestFit="1" customWidth="1"/>
    <col min="12544" max="12544" width="38.85546875" customWidth="1"/>
    <col min="12545" max="12546" width="0" hidden="1" customWidth="1"/>
    <col min="12547" max="12547" width="13" customWidth="1"/>
    <col min="12548" max="12549" width="12.7109375" customWidth="1"/>
    <col min="12550" max="12550" width="13.85546875" customWidth="1"/>
    <col min="12551" max="12557" width="16.7109375" customWidth="1"/>
    <col min="12558" max="12558" width="19.28515625" customWidth="1"/>
    <col min="12559" max="12560" width="9.140625" customWidth="1"/>
    <col min="12561" max="12561" width="11.5703125" bestFit="1" customWidth="1"/>
    <col min="12800" max="12800" width="38.85546875" customWidth="1"/>
    <col min="12801" max="12802" width="0" hidden="1" customWidth="1"/>
    <col min="12803" max="12803" width="13" customWidth="1"/>
    <col min="12804" max="12805" width="12.7109375" customWidth="1"/>
    <col min="12806" max="12806" width="13.85546875" customWidth="1"/>
    <col min="12807" max="12813" width="16.7109375" customWidth="1"/>
    <col min="12814" max="12814" width="19.28515625" customWidth="1"/>
    <col min="12815" max="12816" width="9.140625" customWidth="1"/>
    <col min="12817" max="12817" width="11.5703125" bestFit="1" customWidth="1"/>
    <col min="13056" max="13056" width="38.85546875" customWidth="1"/>
    <col min="13057" max="13058" width="0" hidden="1" customWidth="1"/>
    <col min="13059" max="13059" width="13" customWidth="1"/>
    <col min="13060" max="13061" width="12.7109375" customWidth="1"/>
    <col min="13062" max="13062" width="13.85546875" customWidth="1"/>
    <col min="13063" max="13069" width="16.7109375" customWidth="1"/>
    <col min="13070" max="13070" width="19.28515625" customWidth="1"/>
    <col min="13071" max="13072" width="9.140625" customWidth="1"/>
    <col min="13073" max="13073" width="11.5703125" bestFit="1" customWidth="1"/>
    <col min="13312" max="13312" width="38.85546875" customWidth="1"/>
    <col min="13313" max="13314" width="0" hidden="1" customWidth="1"/>
    <col min="13315" max="13315" width="13" customWidth="1"/>
    <col min="13316" max="13317" width="12.7109375" customWidth="1"/>
    <col min="13318" max="13318" width="13.85546875" customWidth="1"/>
    <col min="13319" max="13325" width="16.7109375" customWidth="1"/>
    <col min="13326" max="13326" width="19.28515625" customWidth="1"/>
    <col min="13327" max="13328" width="9.140625" customWidth="1"/>
    <col min="13329" max="13329" width="11.5703125" bestFit="1" customWidth="1"/>
    <col min="13568" max="13568" width="38.85546875" customWidth="1"/>
    <col min="13569" max="13570" width="0" hidden="1" customWidth="1"/>
    <col min="13571" max="13571" width="13" customWidth="1"/>
    <col min="13572" max="13573" width="12.7109375" customWidth="1"/>
    <col min="13574" max="13574" width="13.85546875" customWidth="1"/>
    <col min="13575" max="13581" width="16.7109375" customWidth="1"/>
    <col min="13582" max="13582" width="19.28515625" customWidth="1"/>
    <col min="13583" max="13584" width="9.140625" customWidth="1"/>
    <col min="13585" max="13585" width="11.5703125" bestFit="1" customWidth="1"/>
    <col min="13824" max="13824" width="38.85546875" customWidth="1"/>
    <col min="13825" max="13826" width="0" hidden="1" customWidth="1"/>
    <col min="13827" max="13827" width="13" customWidth="1"/>
    <col min="13828" max="13829" width="12.7109375" customWidth="1"/>
    <col min="13830" max="13830" width="13.85546875" customWidth="1"/>
    <col min="13831" max="13837" width="16.7109375" customWidth="1"/>
    <col min="13838" max="13838" width="19.28515625" customWidth="1"/>
    <col min="13839" max="13840" width="9.140625" customWidth="1"/>
    <col min="13841" max="13841" width="11.5703125" bestFit="1" customWidth="1"/>
    <col min="14080" max="14080" width="38.85546875" customWidth="1"/>
    <col min="14081" max="14082" width="0" hidden="1" customWidth="1"/>
    <col min="14083" max="14083" width="13" customWidth="1"/>
    <col min="14084" max="14085" width="12.7109375" customWidth="1"/>
    <col min="14086" max="14086" width="13.85546875" customWidth="1"/>
    <col min="14087" max="14093" width="16.7109375" customWidth="1"/>
    <col min="14094" max="14094" width="19.28515625" customWidth="1"/>
    <col min="14095" max="14096" width="9.140625" customWidth="1"/>
    <col min="14097" max="14097" width="11.5703125" bestFit="1" customWidth="1"/>
    <col min="14336" max="14336" width="38.85546875" customWidth="1"/>
    <col min="14337" max="14338" width="0" hidden="1" customWidth="1"/>
    <col min="14339" max="14339" width="13" customWidth="1"/>
    <col min="14340" max="14341" width="12.7109375" customWidth="1"/>
    <col min="14342" max="14342" width="13.85546875" customWidth="1"/>
    <col min="14343" max="14349" width="16.7109375" customWidth="1"/>
    <col min="14350" max="14350" width="19.28515625" customWidth="1"/>
    <col min="14351" max="14352" width="9.140625" customWidth="1"/>
    <col min="14353" max="14353" width="11.5703125" bestFit="1" customWidth="1"/>
    <col min="14592" max="14592" width="38.85546875" customWidth="1"/>
    <col min="14593" max="14594" width="0" hidden="1" customWidth="1"/>
    <col min="14595" max="14595" width="13" customWidth="1"/>
    <col min="14596" max="14597" width="12.7109375" customWidth="1"/>
    <col min="14598" max="14598" width="13.85546875" customWidth="1"/>
    <col min="14599" max="14605" width="16.7109375" customWidth="1"/>
    <col min="14606" max="14606" width="19.28515625" customWidth="1"/>
    <col min="14607" max="14608" width="9.140625" customWidth="1"/>
    <col min="14609" max="14609" width="11.5703125" bestFit="1" customWidth="1"/>
    <col min="14848" max="14848" width="38.85546875" customWidth="1"/>
    <col min="14849" max="14850" width="0" hidden="1" customWidth="1"/>
    <col min="14851" max="14851" width="13" customWidth="1"/>
    <col min="14852" max="14853" width="12.7109375" customWidth="1"/>
    <col min="14854" max="14854" width="13.85546875" customWidth="1"/>
    <col min="14855" max="14861" width="16.7109375" customWidth="1"/>
    <col min="14862" max="14862" width="19.28515625" customWidth="1"/>
    <col min="14863" max="14864" width="9.140625" customWidth="1"/>
    <col min="14865" max="14865" width="11.5703125" bestFit="1" customWidth="1"/>
    <col min="15104" max="15104" width="38.85546875" customWidth="1"/>
    <col min="15105" max="15106" width="0" hidden="1" customWidth="1"/>
    <col min="15107" max="15107" width="13" customWidth="1"/>
    <col min="15108" max="15109" width="12.7109375" customWidth="1"/>
    <col min="15110" max="15110" width="13.85546875" customWidth="1"/>
    <col min="15111" max="15117" width="16.7109375" customWidth="1"/>
    <col min="15118" max="15118" width="19.28515625" customWidth="1"/>
    <col min="15119" max="15120" width="9.140625" customWidth="1"/>
    <col min="15121" max="15121" width="11.5703125" bestFit="1" customWidth="1"/>
    <col min="15360" max="15360" width="38.85546875" customWidth="1"/>
    <col min="15361" max="15362" width="0" hidden="1" customWidth="1"/>
    <col min="15363" max="15363" width="13" customWidth="1"/>
    <col min="15364" max="15365" width="12.7109375" customWidth="1"/>
    <col min="15366" max="15366" width="13.85546875" customWidth="1"/>
    <col min="15367" max="15373" width="16.7109375" customWidth="1"/>
    <col min="15374" max="15374" width="19.28515625" customWidth="1"/>
    <col min="15375" max="15376" width="9.140625" customWidth="1"/>
    <col min="15377" max="15377" width="11.5703125" bestFit="1" customWidth="1"/>
    <col min="15616" max="15616" width="38.85546875" customWidth="1"/>
    <col min="15617" max="15618" width="0" hidden="1" customWidth="1"/>
    <col min="15619" max="15619" width="13" customWidth="1"/>
    <col min="15620" max="15621" width="12.7109375" customWidth="1"/>
    <col min="15622" max="15622" width="13.85546875" customWidth="1"/>
    <col min="15623" max="15629" width="16.7109375" customWidth="1"/>
    <col min="15630" max="15630" width="19.28515625" customWidth="1"/>
    <col min="15631" max="15632" width="9.140625" customWidth="1"/>
    <col min="15633" max="15633" width="11.5703125" bestFit="1" customWidth="1"/>
    <col min="15872" max="15872" width="38.85546875" customWidth="1"/>
    <col min="15873" max="15874" width="0" hidden="1" customWidth="1"/>
    <col min="15875" max="15875" width="13" customWidth="1"/>
    <col min="15876" max="15877" width="12.7109375" customWidth="1"/>
    <col min="15878" max="15878" width="13.85546875" customWidth="1"/>
    <col min="15879" max="15885" width="16.7109375" customWidth="1"/>
    <col min="15886" max="15886" width="19.28515625" customWidth="1"/>
    <col min="15887" max="15888" width="9.140625" customWidth="1"/>
    <col min="15889" max="15889" width="11.5703125" bestFit="1" customWidth="1"/>
    <col min="16128" max="16128" width="38.85546875" customWidth="1"/>
    <col min="16129" max="16130" width="0" hidden="1" customWidth="1"/>
    <col min="16131" max="16131" width="13" customWidth="1"/>
    <col min="16132" max="16133" width="12.7109375" customWidth="1"/>
    <col min="16134" max="16134" width="13.85546875" customWidth="1"/>
    <col min="16135" max="16141" width="16.7109375" customWidth="1"/>
    <col min="16142" max="16142" width="19.28515625" customWidth="1"/>
    <col min="16143" max="16144" width="9.140625" customWidth="1"/>
    <col min="16145" max="16145" width="11.5703125" bestFit="1" customWidth="1"/>
  </cols>
  <sheetData>
    <row r="2" spans="1:255">
      <c r="A2" s="302" t="s">
        <v>220</v>
      </c>
      <c r="B2" s="302"/>
      <c r="C2" s="302"/>
      <c r="D2" s="302"/>
      <c r="E2" s="302"/>
      <c r="F2" s="303"/>
      <c r="G2" s="303"/>
      <c r="H2" s="303"/>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row>
    <row r="3" spans="1:25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row>
    <row r="4" spans="1:255">
      <c r="A4" s="304" t="s">
        <v>221</v>
      </c>
      <c r="B4" s="9" t="s">
        <v>222</v>
      </c>
      <c r="C4" s="9" t="s">
        <v>223</v>
      </c>
      <c r="D4" s="9" t="s">
        <v>224</v>
      </c>
      <c r="E4" s="9" t="s">
        <v>225</v>
      </c>
      <c r="F4" s="9" t="s">
        <v>226</v>
      </c>
      <c r="G4" s="9">
        <v>2012</v>
      </c>
      <c r="H4" s="9" t="s">
        <v>227</v>
      </c>
      <c r="I4" s="146"/>
      <c r="J4" s="147" t="s">
        <v>228</v>
      </c>
      <c r="K4" s="148">
        <v>2015</v>
      </c>
      <c r="L4" s="146"/>
      <c r="M4" s="146"/>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row>
    <row r="5" spans="1:255" ht="60">
      <c r="A5" s="263"/>
      <c r="B5" s="9" t="s">
        <v>229</v>
      </c>
      <c r="C5" s="9" t="s">
        <v>230</v>
      </c>
      <c r="D5" s="263" t="s">
        <v>231</v>
      </c>
      <c r="E5" s="263"/>
      <c r="F5" s="263"/>
      <c r="G5" s="9" t="s">
        <v>232</v>
      </c>
      <c r="H5" s="9" t="s">
        <v>233</v>
      </c>
      <c r="I5" s="9" t="s">
        <v>234</v>
      </c>
      <c r="J5" s="9" t="s">
        <v>235</v>
      </c>
      <c r="K5" s="9" t="s">
        <v>265</v>
      </c>
      <c r="L5" s="146"/>
      <c r="M5" s="146"/>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row>
    <row r="6" spans="1:255">
      <c r="A6" s="149" t="s">
        <v>236</v>
      </c>
      <c r="B6" s="150">
        <v>51436</v>
      </c>
      <c r="C6" s="150">
        <v>66988</v>
      </c>
      <c r="D6" s="151">
        <v>72548</v>
      </c>
      <c r="E6" s="151">
        <v>76973.399999999994</v>
      </c>
      <c r="F6" s="151">
        <v>81514.84</v>
      </c>
      <c r="G6" s="151">
        <v>82203</v>
      </c>
      <c r="H6" s="151">
        <v>85491.1</v>
      </c>
      <c r="I6" s="151"/>
      <c r="J6" s="151">
        <f>J22</f>
        <v>88580.456839015285</v>
      </c>
      <c r="K6" s="151" t="e">
        <f>K22</f>
        <v>#REF!</v>
      </c>
      <c r="L6" s="152"/>
      <c r="M6" s="152"/>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row>
    <row r="7" spans="1:255" ht="26.25">
      <c r="A7" s="149" t="s">
        <v>237</v>
      </c>
      <c r="B7" s="150">
        <v>23166</v>
      </c>
      <c r="C7" s="150">
        <v>63200</v>
      </c>
      <c r="D7" s="151">
        <v>88460.9</v>
      </c>
      <c r="E7" s="151">
        <v>93857</v>
      </c>
      <c r="F7" s="151">
        <v>99394.53</v>
      </c>
      <c r="G7" s="151">
        <f>G25</f>
        <v>99079</v>
      </c>
      <c r="H7" s="153">
        <v>103081.1</v>
      </c>
      <c r="I7" s="153"/>
      <c r="J7" s="151">
        <f>J25</f>
        <v>106806.13375847512</v>
      </c>
      <c r="K7" s="151" t="e">
        <f>K25</f>
        <v>#REF!</v>
      </c>
      <c r="L7" s="154"/>
      <c r="M7" s="154"/>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row>
    <row r="8" spans="1:255">
      <c r="A8" s="155"/>
      <c r="B8" s="156"/>
      <c r="C8" s="156"/>
      <c r="D8" s="156"/>
      <c r="E8" s="156"/>
      <c r="F8" s="156"/>
      <c r="G8" s="157"/>
      <c r="H8" s="158"/>
      <c r="I8" s="158"/>
      <c r="J8" s="158"/>
      <c r="K8" s="159"/>
      <c r="L8" s="158"/>
      <c r="M8" s="158"/>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row>
    <row r="9" spans="1:255">
      <c r="A9" s="160" t="s">
        <v>238</v>
      </c>
      <c r="B9" s="150"/>
      <c r="C9" s="150"/>
      <c r="D9" s="150"/>
      <c r="E9" s="161">
        <f>F9/F17</f>
        <v>11964.520398650693</v>
      </c>
      <c r="F9" s="161">
        <f>G9/G17</f>
        <v>12667.99944616454</v>
      </c>
      <c r="G9" s="162">
        <f>[1]Себестоимость!HO20</f>
        <v>12923.61288470376</v>
      </c>
      <c r="H9" s="161">
        <f>G9*H17</f>
        <v>13445.640952588925</v>
      </c>
      <c r="I9" s="161"/>
      <c r="J9" s="161">
        <f>H9*J17</f>
        <v>13931.520568500107</v>
      </c>
      <c r="K9" s="163" t="e">
        <f>J9*K17</f>
        <v>#REF!</v>
      </c>
      <c r="L9" s="164"/>
      <c r="M9" s="164"/>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row>
    <row r="10" spans="1:255">
      <c r="A10" s="160" t="s">
        <v>239</v>
      </c>
      <c r="B10" s="150"/>
      <c r="C10" s="150"/>
      <c r="D10" s="150"/>
      <c r="E10" s="150">
        <v>0</v>
      </c>
      <c r="F10" s="161">
        <v>0</v>
      </c>
      <c r="G10" s="165">
        <v>0</v>
      </c>
      <c r="H10" s="163">
        <v>0</v>
      </c>
      <c r="I10" s="163"/>
      <c r="J10" s="163">
        <v>0</v>
      </c>
      <c r="K10" s="163">
        <f>J10</f>
        <v>0</v>
      </c>
      <c r="L10" s="164"/>
      <c r="M10" s="164"/>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row>
    <row r="11" spans="1:255">
      <c r="A11" s="155"/>
      <c r="B11" s="156"/>
      <c r="C11" s="156"/>
      <c r="D11" s="156"/>
      <c r="E11" s="156"/>
      <c r="F11" s="156"/>
      <c r="G11" s="157"/>
      <c r="H11" s="156"/>
      <c r="I11" s="156"/>
      <c r="J11" s="156"/>
      <c r="K11" s="159"/>
      <c r="L11" s="158"/>
      <c r="M11" s="158"/>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row>
    <row r="12" spans="1:255">
      <c r="A12" s="160" t="s">
        <v>240</v>
      </c>
      <c r="B12" s="150"/>
      <c r="C12" s="150"/>
      <c r="D12" s="150"/>
      <c r="E12" s="153">
        <f>E6+E9</f>
        <v>88937.920398650691</v>
      </c>
      <c r="F12" s="153">
        <f t="shared" ref="F12:H13" si="0">F6+F9</f>
        <v>94182.839446164537</v>
      </c>
      <c r="G12" s="151">
        <f t="shared" si="0"/>
        <v>95126.612884703762</v>
      </c>
      <c r="H12" s="151">
        <f t="shared" si="0"/>
        <v>98936.740952588938</v>
      </c>
      <c r="I12" s="151"/>
      <c r="J12" s="151">
        <f>J6+J9</f>
        <v>102511.9774075154</v>
      </c>
      <c r="K12" s="166" t="e">
        <f>K6+K9</f>
        <v>#REF!</v>
      </c>
      <c r="L12" s="154"/>
      <c r="M12" s="154"/>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row>
    <row r="13" spans="1:255">
      <c r="A13" s="167" t="s">
        <v>241</v>
      </c>
      <c r="B13" s="165"/>
      <c r="C13" s="165"/>
      <c r="D13" s="165"/>
      <c r="E13" s="153">
        <f>E7+E10</f>
        <v>93857</v>
      </c>
      <c r="F13" s="153">
        <f t="shared" si="0"/>
        <v>99394.53</v>
      </c>
      <c r="G13" s="151">
        <f t="shared" si="0"/>
        <v>99079</v>
      </c>
      <c r="H13" s="151">
        <f t="shared" si="0"/>
        <v>103081.1</v>
      </c>
      <c r="I13" s="151"/>
      <c r="J13" s="151">
        <f>J7+J10</f>
        <v>106806.13375847512</v>
      </c>
      <c r="K13" s="166" t="e">
        <f>K7+K10</f>
        <v>#REF!</v>
      </c>
      <c r="L13" s="154"/>
      <c r="M13" s="154"/>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row>
    <row r="14" spans="1:255">
      <c r="A14" s="168" t="s">
        <v>242</v>
      </c>
      <c r="B14" s="169"/>
      <c r="C14" s="169"/>
      <c r="D14" s="169"/>
      <c r="E14" s="170">
        <f>E12+E13</f>
        <v>182794.92039865069</v>
      </c>
      <c r="F14" s="170">
        <f>F12+F13</f>
        <v>193577.36944616452</v>
      </c>
      <c r="G14" s="171">
        <f>G12+G13</f>
        <v>194205.61288470376</v>
      </c>
      <c r="H14" s="171">
        <f>H12+H13</f>
        <v>202017.84095258894</v>
      </c>
      <c r="I14" s="171"/>
      <c r="J14" s="171">
        <f>J12+J13</f>
        <v>209318.11116599053</v>
      </c>
      <c r="K14" s="172" t="e">
        <f>K12+K13</f>
        <v>#REF!</v>
      </c>
      <c r="L14" s="173"/>
      <c r="M14" s="173"/>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row>
    <row r="15" spans="1:255" ht="15.75" thickBot="1">
      <c r="A15" s="145"/>
      <c r="B15" s="145"/>
      <c r="C15" s="145"/>
      <c r="D15" s="145"/>
      <c r="E15" s="145"/>
      <c r="F15" s="145"/>
      <c r="G15" s="145"/>
      <c r="H15" s="145"/>
      <c r="I15" s="145"/>
      <c r="J15" s="145"/>
      <c r="K15" s="305"/>
      <c r="L15" s="263"/>
      <c r="M15" s="263"/>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row>
    <row r="16" spans="1:255">
      <c r="A16" s="174" t="s">
        <v>221</v>
      </c>
      <c r="B16" s="175">
        <v>2007</v>
      </c>
      <c r="C16" s="175">
        <v>2008</v>
      </c>
      <c r="D16" s="175">
        <v>2009</v>
      </c>
      <c r="E16" s="175">
        <v>2010</v>
      </c>
      <c r="F16" s="176">
        <v>2011</v>
      </c>
      <c r="G16" s="175">
        <v>2012</v>
      </c>
      <c r="H16" s="175" t="s">
        <v>243</v>
      </c>
      <c r="I16" s="175" t="s">
        <v>244</v>
      </c>
      <c r="J16" s="175" t="s">
        <v>245</v>
      </c>
      <c r="K16" s="177">
        <v>2015</v>
      </c>
      <c r="L16" s="178">
        <v>2016</v>
      </c>
      <c r="M16" s="148">
        <v>2017</v>
      </c>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row>
    <row r="17" spans="1:255">
      <c r="A17" s="179" t="s">
        <v>246</v>
      </c>
      <c r="B17" s="180"/>
      <c r="C17" s="180"/>
      <c r="D17" s="180"/>
      <c r="E17" s="181">
        <f>909702.08/857147.52</f>
        <v>1.0613133197888736</v>
      </c>
      <c r="F17" s="182">
        <f>963189.92/909702.08</f>
        <v>1.0587970954183155</v>
      </c>
      <c r="G17" s="181">
        <v>1.0201778852000669</v>
      </c>
      <c r="H17" s="181">
        <v>1.0403933538200476</v>
      </c>
      <c r="I17" s="181"/>
      <c r="J17" s="183">
        <v>1.0361365901130677</v>
      </c>
      <c r="K17" s="184" t="e">
        <f>#REF!</f>
        <v>#REF!</v>
      </c>
      <c r="L17" s="185">
        <v>1.0213090648677168</v>
      </c>
      <c r="M17" s="181">
        <v>1.02348880982988</v>
      </c>
      <c r="N17" s="186"/>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row>
    <row r="18" spans="1:255">
      <c r="A18" s="187" t="s">
        <v>247</v>
      </c>
      <c r="B18" s="188">
        <f>B19+B24</f>
        <v>90706</v>
      </c>
      <c r="C18" s="188">
        <f>C19+C24</f>
        <v>149039</v>
      </c>
      <c r="D18" s="188">
        <f>D19+D24</f>
        <v>193859.88071999999</v>
      </c>
      <c r="E18" s="188">
        <f>E19+E24</f>
        <v>199885.84159999999</v>
      </c>
      <c r="F18" s="188">
        <f>F19+F24</f>
        <v>217782.378</v>
      </c>
      <c r="G18" s="188">
        <f t="shared" ref="G18:M18" si="1">F18*G17</f>
        <v>222176.76582188156</v>
      </c>
      <c r="H18" s="188">
        <f t="shared" si="1"/>
        <v>231151.23053431869</v>
      </c>
      <c r="I18" s="188">
        <f>I19+I24</f>
        <v>146914.261</v>
      </c>
      <c r="J18" s="188">
        <f>H18*J17</f>
        <v>239504.24780626857</v>
      </c>
      <c r="K18" s="189" t="e">
        <f>J18*K17</f>
        <v>#REF!</v>
      </c>
      <c r="L18" s="190" t="e">
        <f t="shared" si="1"/>
        <v>#REF!</v>
      </c>
      <c r="M18" s="188" t="e">
        <f t="shared" si="1"/>
        <v>#REF!</v>
      </c>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row>
    <row r="19" spans="1:255">
      <c r="A19" s="191" t="s">
        <v>248</v>
      </c>
      <c r="B19" s="192">
        <f t="shared" ref="B19:M19" si="2">B20+B21+B22+B23</f>
        <v>61177</v>
      </c>
      <c r="C19" s="192">
        <f t="shared" si="2"/>
        <v>66613</v>
      </c>
      <c r="D19" s="192">
        <f t="shared" si="2"/>
        <v>74202.980719999992</v>
      </c>
      <c r="E19" s="192">
        <f t="shared" si="2"/>
        <v>95021.641600000003</v>
      </c>
      <c r="F19" s="192">
        <f t="shared" si="2"/>
        <v>118387.848</v>
      </c>
      <c r="G19" s="192">
        <f t="shared" si="2"/>
        <v>123097.76582188158</v>
      </c>
      <c r="H19" s="192">
        <f t="shared" si="2"/>
        <v>128070.09743118221</v>
      </c>
      <c r="I19" s="192">
        <f t="shared" si="2"/>
        <v>132801.90299999999</v>
      </c>
      <c r="J19" s="192">
        <f>J20+J21+J22+J23</f>
        <v>132698.11404779344</v>
      </c>
      <c r="K19" s="193" t="e">
        <f t="shared" si="2"/>
        <v>#REF!</v>
      </c>
      <c r="L19" s="194" t="e">
        <f t="shared" si="2"/>
        <v>#REF!</v>
      </c>
      <c r="M19" s="192" t="e">
        <f t="shared" si="2"/>
        <v>#REF!</v>
      </c>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row>
    <row r="20" spans="1:255">
      <c r="A20" s="195" t="s">
        <v>249</v>
      </c>
      <c r="B20" s="196">
        <v>12781</v>
      </c>
      <c r="C20" s="196">
        <v>14961</v>
      </c>
      <c r="D20" s="196">
        <v>26072</v>
      </c>
      <c r="E20" s="196">
        <v>22986.9</v>
      </c>
      <c r="F20" s="197">
        <v>23426.2</v>
      </c>
      <c r="G20" s="197">
        <f t="shared" ref="G20:M20" si="3">F20*G$17</f>
        <v>23898.891174273809</v>
      </c>
      <c r="H20" s="197">
        <f t="shared" si="3"/>
        <v>24864.247541383065</v>
      </c>
      <c r="I20" s="197">
        <v>33346.305999999997</v>
      </c>
      <c r="J20" s="197">
        <f>H20*J$17</f>
        <v>25762.756663255877</v>
      </c>
      <c r="K20" s="198" t="e">
        <f>J20*K$17</f>
        <v>#REF!</v>
      </c>
      <c r="L20" s="199" t="e">
        <f t="shared" si="3"/>
        <v>#REF!</v>
      </c>
      <c r="M20" s="197" t="e">
        <f t="shared" si="3"/>
        <v>#REF!</v>
      </c>
      <c r="N20" s="145" t="s">
        <v>250</v>
      </c>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row>
    <row r="21" spans="1:255">
      <c r="A21" s="195" t="s">
        <v>251</v>
      </c>
      <c r="B21" s="196">
        <v>3323</v>
      </c>
      <c r="C21" s="196">
        <v>3890</v>
      </c>
      <c r="D21" s="196">
        <f>D20*0.26001</f>
        <v>6778.9807200000005</v>
      </c>
      <c r="E21" s="196">
        <f>E20*0.264</f>
        <v>6068.5416000000005</v>
      </c>
      <c r="F21" s="200">
        <f>F20*0.34</f>
        <v>7964.9080000000013</v>
      </c>
      <c r="G21" s="200">
        <f t="shared" ref="G21:M21" si="4">G20*0.304</f>
        <v>7265.2629169792381</v>
      </c>
      <c r="H21" s="200">
        <f t="shared" si="4"/>
        <v>7558.7312525804518</v>
      </c>
      <c r="I21" s="200">
        <v>10268.105</v>
      </c>
      <c r="J21" s="200">
        <f t="shared" si="4"/>
        <v>7831.8780256297869</v>
      </c>
      <c r="K21" s="201" t="e">
        <f t="shared" si="4"/>
        <v>#REF!</v>
      </c>
      <c r="L21" s="202" t="e">
        <f t="shared" si="4"/>
        <v>#REF!</v>
      </c>
      <c r="M21" s="200" t="e">
        <f t="shared" si="4"/>
        <v>#REF!</v>
      </c>
      <c r="N21" s="203" t="s">
        <v>252</v>
      </c>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row>
    <row r="22" spans="1:255">
      <c r="A22" s="204" t="s">
        <v>253</v>
      </c>
      <c r="B22" s="205">
        <v>45073</v>
      </c>
      <c r="C22" s="205">
        <v>47762</v>
      </c>
      <c r="D22" s="205">
        <v>41352</v>
      </c>
      <c r="E22" s="205">
        <v>65966.2</v>
      </c>
      <c r="F22" s="206">
        <v>81514.84</v>
      </c>
      <c r="G22" s="197">
        <v>82203</v>
      </c>
      <c r="H22" s="197">
        <v>85491.1</v>
      </c>
      <c r="I22" s="197">
        <v>81916.020999999993</v>
      </c>
      <c r="J22" s="197">
        <f>H22*J$17</f>
        <v>88580.456839015285</v>
      </c>
      <c r="K22" s="198" t="e">
        <f>J22*K$17</f>
        <v>#REF!</v>
      </c>
      <c r="L22" s="199" t="e">
        <f>K22*L$17</f>
        <v>#REF!</v>
      </c>
      <c r="M22" s="197" t="e">
        <f>L22*M$17</f>
        <v>#REF!</v>
      </c>
      <c r="N22" s="145" t="s">
        <v>250</v>
      </c>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row>
    <row r="23" spans="1:255">
      <c r="A23" s="195" t="s">
        <v>254</v>
      </c>
      <c r="B23" s="196"/>
      <c r="C23" s="196"/>
      <c r="D23" s="196"/>
      <c r="E23" s="196"/>
      <c r="F23" s="200">
        <v>5481.9</v>
      </c>
      <c r="G23" s="200">
        <f t="shared" ref="G23:M23" si="5">G18-G20-G21-G22-G25</f>
        <v>9730.6117306285305</v>
      </c>
      <c r="H23" s="200">
        <f t="shared" si="5"/>
        <v>10156.018637218687</v>
      </c>
      <c r="I23" s="200">
        <f>42.363+5656.098+1512.107+60.903</f>
        <v>7271.4710000000005</v>
      </c>
      <c r="J23" s="200">
        <f t="shared" si="5"/>
        <v>10523.022519892489</v>
      </c>
      <c r="K23" s="201" t="e">
        <f t="shared" si="5"/>
        <v>#REF!</v>
      </c>
      <c r="L23" s="202" t="e">
        <f t="shared" si="5"/>
        <v>#REF!</v>
      </c>
      <c r="M23" s="200" t="e">
        <f t="shared" si="5"/>
        <v>#REF!</v>
      </c>
      <c r="N23" s="145" t="s">
        <v>255</v>
      </c>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row>
    <row r="24" spans="1:255">
      <c r="A24" s="191" t="s">
        <v>256</v>
      </c>
      <c r="B24" s="192">
        <f t="shared" ref="B24:M24" si="6">B25+B26</f>
        <v>29529</v>
      </c>
      <c r="C24" s="192">
        <f t="shared" si="6"/>
        <v>82426</v>
      </c>
      <c r="D24" s="192">
        <f t="shared" si="6"/>
        <v>119656.9</v>
      </c>
      <c r="E24" s="192">
        <f t="shared" si="6"/>
        <v>104864.2</v>
      </c>
      <c r="F24" s="192">
        <f t="shared" si="6"/>
        <v>99394.53</v>
      </c>
      <c r="G24" s="192">
        <f t="shared" si="6"/>
        <v>99079</v>
      </c>
      <c r="H24" s="192">
        <f t="shared" si="6"/>
        <v>103081.1331031365</v>
      </c>
      <c r="I24" s="192">
        <f t="shared" si="6"/>
        <v>14112.358</v>
      </c>
      <c r="J24" s="192">
        <f>J25+J26</f>
        <v>106806.13375847512</v>
      </c>
      <c r="K24" s="193" t="e">
        <f t="shared" si="6"/>
        <v>#REF!</v>
      </c>
      <c r="L24" s="194" t="e">
        <f t="shared" si="6"/>
        <v>#REF!</v>
      </c>
      <c r="M24" s="192" t="e">
        <f t="shared" si="6"/>
        <v>#REF!</v>
      </c>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row>
    <row r="25" spans="1:255">
      <c r="A25" s="207" t="s">
        <v>257</v>
      </c>
      <c r="B25" s="208">
        <v>23166</v>
      </c>
      <c r="C25" s="208">
        <v>63200</v>
      </c>
      <c r="D25" s="208">
        <v>88460.9</v>
      </c>
      <c r="E25" s="208">
        <v>93857</v>
      </c>
      <c r="F25" s="208">
        <v>99394.53</v>
      </c>
      <c r="G25" s="197">
        <v>99079</v>
      </c>
      <c r="H25" s="208">
        <f>G25*H$17</f>
        <v>103081.1331031365</v>
      </c>
      <c r="I25" s="208">
        <v>14112.358</v>
      </c>
      <c r="J25" s="208">
        <f>H25*J$17</f>
        <v>106806.13375847512</v>
      </c>
      <c r="K25" s="198" t="e">
        <f>J25*K$17</f>
        <v>#REF!</v>
      </c>
      <c r="L25" s="199" t="e">
        <f>K25*L$17</f>
        <v>#REF!</v>
      </c>
      <c r="M25" s="197" t="e">
        <f>L25*M$17</f>
        <v>#REF!</v>
      </c>
      <c r="N25" s="145" t="s">
        <v>250</v>
      </c>
      <c r="O25" s="145"/>
      <c r="P25" s="145"/>
      <c r="Q25" s="145">
        <f>G22/D6</f>
        <v>1.1330843028064179</v>
      </c>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row>
    <row r="26" spans="1:255" ht="15.75" thickBot="1">
      <c r="A26" s="209" t="s">
        <v>258</v>
      </c>
      <c r="B26" s="210">
        <v>6363</v>
      </c>
      <c r="C26" s="210">
        <v>19226</v>
      </c>
      <c r="D26" s="210">
        <v>31196</v>
      </c>
      <c r="E26" s="210">
        <v>11007.2</v>
      </c>
      <c r="F26" s="211"/>
      <c r="G26" s="212"/>
      <c r="H26" s="212"/>
      <c r="I26" s="212"/>
      <c r="J26" s="212"/>
      <c r="K26" s="213"/>
      <c r="L26" s="214"/>
      <c r="M26" s="147"/>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row>
    <row r="27" spans="1:255">
      <c r="E27" s="215"/>
      <c r="F27" s="215"/>
      <c r="J27" s="216">
        <f>J9+J18</f>
        <v>253435.76837476867</v>
      </c>
    </row>
    <row r="28" spans="1:255">
      <c r="E28" s="215"/>
      <c r="F28" s="215"/>
    </row>
    <row r="29" spans="1:255">
      <c r="A29" s="306" t="s">
        <v>259</v>
      </c>
      <c r="B29" s="301"/>
      <c r="C29" s="301"/>
      <c r="D29" s="301"/>
      <c r="E29" s="301"/>
      <c r="F29" s="301"/>
      <c r="G29" s="301"/>
      <c r="H29" s="301"/>
      <c r="I29" s="217"/>
      <c r="J29" s="217"/>
    </row>
    <row r="30" spans="1:255">
      <c r="A30" s="300" t="s">
        <v>260</v>
      </c>
      <c r="B30" s="301"/>
      <c r="C30" s="301"/>
      <c r="D30" s="301"/>
      <c r="E30" s="301"/>
      <c r="F30" s="301"/>
      <c r="G30" s="301"/>
      <c r="H30" s="301"/>
      <c r="I30" s="217"/>
      <c r="J30" s="217"/>
    </row>
    <row r="31" spans="1:255">
      <c r="A31" s="218"/>
      <c r="G31" s="219"/>
      <c r="H31" s="220"/>
      <c r="I31" s="220"/>
      <c r="J31" s="220"/>
      <c r="K31" s="220"/>
      <c r="L31" s="220"/>
      <c r="M31" s="220"/>
    </row>
    <row r="32" spans="1:255">
      <c r="B32" s="221">
        <f>B6-B22-B26</f>
        <v>0</v>
      </c>
      <c r="C32" s="221">
        <f>C6-C22-C26</f>
        <v>0</v>
      </c>
      <c r="D32" s="221">
        <f>D6-D22-D26</f>
        <v>0</v>
      </c>
      <c r="E32" s="221">
        <f>E6-E22-E26</f>
        <v>0</v>
      </c>
      <c r="F32" s="221">
        <f>F6-F22-F26</f>
        <v>0</v>
      </c>
    </row>
    <row r="33" spans="1:13">
      <c r="B33" s="221">
        <f>B7-B25</f>
        <v>0</v>
      </c>
      <c r="C33" s="221">
        <f>C7-C25</f>
        <v>0</v>
      </c>
      <c r="D33" s="221">
        <f>D7-D25</f>
        <v>0</v>
      </c>
      <c r="E33" s="221">
        <f>E7-E25</f>
        <v>0</v>
      </c>
      <c r="F33" s="221">
        <f>F7-F25</f>
        <v>0</v>
      </c>
      <c r="H33" s="221">
        <f>H7-H25</f>
        <v>-3.3103136491263285E-2</v>
      </c>
      <c r="I33" s="221"/>
      <c r="J33" s="221"/>
      <c r="K33" s="221"/>
      <c r="L33" s="221"/>
      <c r="M33" s="221"/>
    </row>
    <row r="35" spans="1:13">
      <c r="A35" s="300" t="s">
        <v>261</v>
      </c>
      <c r="B35" s="301"/>
      <c r="C35" s="301"/>
      <c r="D35" s="301"/>
      <c r="E35" s="301"/>
      <c r="F35" s="301"/>
      <c r="G35" s="301"/>
      <c r="H35" s="301"/>
      <c r="I35" s="217"/>
      <c r="J35" s="217"/>
      <c r="K35" s="217"/>
      <c r="L35" s="217"/>
      <c r="M35" s="217"/>
    </row>
    <row r="36" spans="1:13">
      <c r="A36" s="300" t="s">
        <v>262</v>
      </c>
      <c r="B36" s="301"/>
      <c r="C36" s="301"/>
      <c r="D36" s="301"/>
      <c r="E36" s="301"/>
      <c r="F36" s="301"/>
      <c r="G36" s="301"/>
      <c r="H36" s="301"/>
      <c r="I36" s="217"/>
      <c r="J36" s="217"/>
      <c r="K36" s="217"/>
      <c r="L36" s="217"/>
      <c r="M36" s="217"/>
    </row>
    <row r="37" spans="1:13">
      <c r="A37" s="300" t="s">
        <v>263</v>
      </c>
      <c r="B37" s="301"/>
      <c r="C37" s="301"/>
      <c r="D37" s="301"/>
      <c r="E37" s="301"/>
      <c r="F37" s="301"/>
      <c r="G37" s="301"/>
      <c r="H37" s="301"/>
      <c r="I37" s="217"/>
      <c r="J37" s="217"/>
      <c r="K37" s="217"/>
      <c r="L37" s="217"/>
      <c r="M37" s="217"/>
    </row>
    <row r="38" spans="1:13" ht="15.75" thickBot="1"/>
    <row r="39" spans="1:13">
      <c r="A39" s="174" t="s">
        <v>221</v>
      </c>
      <c r="B39" s="175">
        <v>2007</v>
      </c>
      <c r="C39" s="175">
        <v>2008</v>
      </c>
      <c r="D39" s="175">
        <v>2009</v>
      </c>
      <c r="E39" s="175">
        <v>2010</v>
      </c>
      <c r="F39" s="176">
        <v>2011</v>
      </c>
      <c r="G39" s="175">
        <v>2012</v>
      </c>
      <c r="H39" s="175" t="s">
        <v>243</v>
      </c>
      <c r="I39" s="175" t="s">
        <v>244</v>
      </c>
      <c r="J39" s="175" t="s">
        <v>245</v>
      </c>
      <c r="K39" s="177">
        <v>2015</v>
      </c>
    </row>
    <row r="40" spans="1:13">
      <c r="A40" s="179" t="s">
        <v>246</v>
      </c>
      <c r="B40" s="180"/>
      <c r="C40" s="180"/>
      <c r="D40" s="180"/>
      <c r="E40" s="181">
        <f>909702.08/857147.52</f>
        <v>1.0613133197888736</v>
      </c>
      <c r="F40" s="182">
        <f>963189.92/909702.08</f>
        <v>1.0587970954183155</v>
      </c>
      <c r="G40" s="181">
        <v>1.0201778852000669</v>
      </c>
      <c r="H40" s="181">
        <v>1.0403933538200476</v>
      </c>
      <c r="I40" s="181"/>
      <c r="J40" s="183">
        <v>1.0361365901130677</v>
      </c>
      <c r="K40" s="184">
        <v>1.0227753543769602</v>
      </c>
    </row>
    <row r="41" spans="1:13">
      <c r="A41" s="187" t="s">
        <v>264</v>
      </c>
      <c r="B41" s="188">
        <f>B42+B47</f>
        <v>90706</v>
      </c>
      <c r="C41" s="188">
        <f>C42+C47</f>
        <v>149039</v>
      </c>
      <c r="D41" s="188">
        <f>D42+D47</f>
        <v>162663.88071999999</v>
      </c>
      <c r="E41" s="188">
        <f>E42+E47</f>
        <v>188878.6416</v>
      </c>
      <c r="F41" s="188">
        <f>F42+F47</f>
        <v>217782.378</v>
      </c>
      <c r="G41" s="188">
        <f t="shared" ref="G41:H41" si="7">F41*G40</f>
        <v>222176.76582188156</v>
      </c>
      <c r="H41" s="188">
        <f t="shared" si="7"/>
        <v>231151.23053431869</v>
      </c>
      <c r="I41" s="188">
        <f>I42+I47</f>
        <v>146914.261</v>
      </c>
      <c r="J41" s="188">
        <f>H41*J40</f>
        <v>239504.24780626857</v>
      </c>
      <c r="K41" s="189">
        <f>J41*K40</f>
        <v>244959.04192484362</v>
      </c>
    </row>
    <row r="42" spans="1:13">
      <c r="A42" s="191" t="s">
        <v>248</v>
      </c>
      <c r="B42" s="192">
        <f t="shared" ref="B42:I42" si="8">B43+B44+B45+B46</f>
        <v>61177</v>
      </c>
      <c r="C42" s="192">
        <f t="shared" si="8"/>
        <v>66613</v>
      </c>
      <c r="D42" s="192">
        <f t="shared" si="8"/>
        <v>74202.980719999992</v>
      </c>
      <c r="E42" s="192">
        <f t="shared" si="8"/>
        <v>95021.641600000003</v>
      </c>
      <c r="F42" s="192">
        <f t="shared" si="8"/>
        <v>118387.848</v>
      </c>
      <c r="G42" s="192">
        <f t="shared" si="8"/>
        <v>123097.76582188158</v>
      </c>
      <c r="H42" s="192">
        <f t="shared" si="8"/>
        <v>128070.09743118221</v>
      </c>
      <c r="I42" s="192">
        <f t="shared" si="8"/>
        <v>132801.90299999999</v>
      </c>
      <c r="J42" s="192">
        <f>J43+J44+J45+J46</f>
        <v>132698.11404779344</v>
      </c>
      <c r="K42" s="193" t="e">
        <f t="shared" ref="K42" si="9">K43+K44+K45+K46</f>
        <v>#REF!</v>
      </c>
    </row>
    <row r="43" spans="1:13">
      <c r="A43" s="195" t="s">
        <v>249</v>
      </c>
      <c r="B43" s="196">
        <v>12781</v>
      </c>
      <c r="C43" s="196">
        <v>14961</v>
      </c>
      <c r="D43" s="196">
        <v>26072</v>
      </c>
      <c r="E43" s="196">
        <v>22986.9</v>
      </c>
      <c r="F43" s="197">
        <v>23426.2</v>
      </c>
      <c r="G43" s="197">
        <f t="shared" ref="G43:H43" si="10">F43*G$17</f>
        <v>23898.891174273809</v>
      </c>
      <c r="H43" s="197">
        <f t="shared" si="10"/>
        <v>24864.247541383065</v>
      </c>
      <c r="I43" s="197">
        <v>33346.305999999997</v>
      </c>
      <c r="J43" s="197">
        <f>H43*J$17</f>
        <v>25762.756663255877</v>
      </c>
      <c r="K43" s="198" t="e">
        <f>J43*K$17</f>
        <v>#REF!</v>
      </c>
    </row>
    <row r="44" spans="1:13">
      <c r="A44" s="195" t="s">
        <v>251</v>
      </c>
      <c r="B44" s="196">
        <v>3323</v>
      </c>
      <c r="C44" s="196">
        <v>3890</v>
      </c>
      <c r="D44" s="196">
        <f>D43*0.26001</f>
        <v>6778.9807200000005</v>
      </c>
      <c r="E44" s="196">
        <f>E43*0.264</f>
        <v>6068.5416000000005</v>
      </c>
      <c r="F44" s="200">
        <f>F43*0.34</f>
        <v>7964.9080000000013</v>
      </c>
      <c r="G44" s="200">
        <f t="shared" ref="G44:H44" si="11">G43*0.304</f>
        <v>7265.2629169792381</v>
      </c>
      <c r="H44" s="200">
        <f t="shared" si="11"/>
        <v>7558.7312525804518</v>
      </c>
      <c r="I44" s="200">
        <v>10268.105</v>
      </c>
      <c r="J44" s="200">
        <f t="shared" ref="J44:K44" si="12">J43*0.304</f>
        <v>7831.8780256297869</v>
      </c>
      <c r="K44" s="201" t="e">
        <f t="shared" si="12"/>
        <v>#REF!</v>
      </c>
    </row>
    <row r="45" spans="1:13">
      <c r="A45" s="204" t="s">
        <v>253</v>
      </c>
      <c r="B45" s="205">
        <v>45073</v>
      </c>
      <c r="C45" s="205">
        <v>47762</v>
      </c>
      <c r="D45" s="205">
        <v>41352</v>
      </c>
      <c r="E45" s="205">
        <v>65966.2</v>
      </c>
      <c r="F45" s="206">
        <v>81514.84</v>
      </c>
      <c r="G45" s="197">
        <v>82203</v>
      </c>
      <c r="H45" s="197">
        <v>85491.1</v>
      </c>
      <c r="I45" s="197">
        <v>81916.020999999993</v>
      </c>
      <c r="J45" s="197">
        <f>H45*J$17</f>
        <v>88580.456839015285</v>
      </c>
      <c r="K45" s="198" t="e">
        <f>J45*K$17</f>
        <v>#REF!</v>
      </c>
    </row>
    <row r="46" spans="1:13">
      <c r="A46" s="195" t="s">
        <v>254</v>
      </c>
      <c r="B46" s="196"/>
      <c r="C46" s="196"/>
      <c r="D46" s="196"/>
      <c r="E46" s="196"/>
      <c r="F46" s="200">
        <v>5481.9</v>
      </c>
      <c r="G46" s="200">
        <f t="shared" ref="G46:H46" si="13">G41-G43-G44-G45-G48</f>
        <v>9730.6117306285305</v>
      </c>
      <c r="H46" s="200">
        <f t="shared" si="13"/>
        <v>10156.018637218687</v>
      </c>
      <c r="I46" s="200">
        <f>42.363+5656.098+1512.107+60.903</f>
        <v>7271.4710000000005</v>
      </c>
      <c r="J46" s="200">
        <f t="shared" ref="J46:K46" si="14">J41-J43-J44-J45-J48</f>
        <v>10523.022519892489</v>
      </c>
      <c r="K46" s="201" t="e">
        <f t="shared" si="14"/>
        <v>#REF!</v>
      </c>
    </row>
    <row r="47" spans="1:13">
      <c r="A47" s="191" t="s">
        <v>256</v>
      </c>
      <c r="B47" s="192">
        <f t="shared" ref="B47:K47" si="15">B48+B49</f>
        <v>29529</v>
      </c>
      <c r="C47" s="192">
        <f t="shared" si="15"/>
        <v>82426</v>
      </c>
      <c r="D47" s="192">
        <f t="shared" si="15"/>
        <v>88460.9</v>
      </c>
      <c r="E47" s="192">
        <f t="shared" si="15"/>
        <v>93857</v>
      </c>
      <c r="F47" s="192">
        <f t="shared" si="15"/>
        <v>99394.53</v>
      </c>
      <c r="G47" s="192">
        <f t="shared" si="15"/>
        <v>99079</v>
      </c>
      <c r="H47" s="192">
        <f t="shared" si="15"/>
        <v>103081.1331031365</v>
      </c>
      <c r="I47" s="192">
        <f t="shared" si="15"/>
        <v>14112.358</v>
      </c>
      <c r="J47" s="192">
        <f t="shared" si="15"/>
        <v>106806.13375847512</v>
      </c>
      <c r="K47" s="193" t="e">
        <f t="shared" si="15"/>
        <v>#REF!</v>
      </c>
    </row>
    <row r="48" spans="1:13">
      <c r="A48" s="207" t="s">
        <v>257</v>
      </c>
      <c r="B48" s="208">
        <v>23166</v>
      </c>
      <c r="C48" s="208">
        <v>63200</v>
      </c>
      <c r="D48" s="208">
        <v>88460.9</v>
      </c>
      <c r="E48" s="208">
        <v>93857</v>
      </c>
      <c r="F48" s="208">
        <v>99394.53</v>
      </c>
      <c r="G48" s="197">
        <v>99079</v>
      </c>
      <c r="H48" s="208">
        <f>G48*H$17</f>
        <v>103081.1331031365</v>
      </c>
      <c r="I48" s="208">
        <v>14112.358</v>
      </c>
      <c r="J48" s="208">
        <f>H48*J$17</f>
        <v>106806.13375847512</v>
      </c>
      <c r="K48" s="198" t="e">
        <f>J48*K$17</f>
        <v>#REF!</v>
      </c>
    </row>
    <row r="49" spans="1:11" ht="15.75" thickBot="1">
      <c r="A49" s="209" t="s">
        <v>258</v>
      </c>
      <c r="B49" s="210">
        <v>6363</v>
      </c>
      <c r="C49" s="210">
        <v>19226</v>
      </c>
      <c r="D49" s="210"/>
      <c r="E49" s="210"/>
      <c r="F49" s="211"/>
      <c r="G49" s="212"/>
      <c r="H49" s="212"/>
      <c r="I49" s="212"/>
      <c r="J49" s="212"/>
      <c r="K49" s="213"/>
    </row>
  </sheetData>
  <mergeCells count="9">
    <mergeCell ref="A37:H37"/>
    <mergeCell ref="A2:H2"/>
    <mergeCell ref="A4:A5"/>
    <mergeCell ref="D5:F5"/>
    <mergeCell ref="K15:M15"/>
    <mergeCell ref="A29:H29"/>
    <mergeCell ref="A30:H30"/>
    <mergeCell ref="A35:H35"/>
    <mergeCell ref="A36:H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60" zoomScaleNormal="60" workbookViewId="0">
      <selection activeCell="F23" sqref="F23"/>
    </sheetView>
  </sheetViews>
  <sheetFormatPr defaultRowHeight="15"/>
  <cols>
    <col min="1" max="1" width="7.7109375" customWidth="1"/>
    <col min="2" max="2" width="84" customWidth="1"/>
    <col min="3" max="3" width="25.85546875" customWidth="1"/>
    <col min="4" max="4" width="23.85546875" customWidth="1"/>
    <col min="257" max="257" width="7.7109375" customWidth="1"/>
    <col min="258" max="258" width="84" customWidth="1"/>
    <col min="259" max="259" width="25.85546875" customWidth="1"/>
    <col min="260" max="260" width="23.85546875" customWidth="1"/>
    <col min="513" max="513" width="7.7109375" customWidth="1"/>
    <col min="514" max="514" width="84" customWidth="1"/>
    <col min="515" max="515" width="25.85546875" customWidth="1"/>
    <col min="516" max="516" width="23.85546875" customWidth="1"/>
    <col min="769" max="769" width="7.7109375" customWidth="1"/>
    <col min="770" max="770" width="84" customWidth="1"/>
    <col min="771" max="771" width="25.85546875" customWidth="1"/>
    <col min="772" max="772" width="23.85546875" customWidth="1"/>
    <col min="1025" max="1025" width="7.7109375" customWidth="1"/>
    <col min="1026" max="1026" width="84" customWidth="1"/>
    <col min="1027" max="1027" width="25.85546875" customWidth="1"/>
    <col min="1028" max="1028" width="23.85546875" customWidth="1"/>
    <col min="1281" max="1281" width="7.7109375" customWidth="1"/>
    <col min="1282" max="1282" width="84" customWidth="1"/>
    <col min="1283" max="1283" width="25.85546875" customWidth="1"/>
    <col min="1284" max="1284" width="23.85546875" customWidth="1"/>
    <col min="1537" max="1537" width="7.7109375" customWidth="1"/>
    <col min="1538" max="1538" width="84" customWidth="1"/>
    <col min="1539" max="1539" width="25.85546875" customWidth="1"/>
    <col min="1540" max="1540" width="23.85546875" customWidth="1"/>
    <col min="1793" max="1793" width="7.7109375" customWidth="1"/>
    <col min="1794" max="1794" width="84" customWidth="1"/>
    <col min="1795" max="1795" width="25.85546875" customWidth="1"/>
    <col min="1796" max="1796" width="23.85546875" customWidth="1"/>
    <col min="2049" max="2049" width="7.7109375" customWidth="1"/>
    <col min="2050" max="2050" width="84" customWidth="1"/>
    <col min="2051" max="2051" width="25.85546875" customWidth="1"/>
    <col min="2052" max="2052" width="23.85546875" customWidth="1"/>
    <col min="2305" max="2305" width="7.7109375" customWidth="1"/>
    <col min="2306" max="2306" width="84" customWidth="1"/>
    <col min="2307" max="2307" width="25.85546875" customWidth="1"/>
    <col min="2308" max="2308" width="23.85546875" customWidth="1"/>
    <col min="2561" max="2561" width="7.7109375" customWidth="1"/>
    <col min="2562" max="2562" width="84" customWidth="1"/>
    <col min="2563" max="2563" width="25.85546875" customWidth="1"/>
    <col min="2564" max="2564" width="23.85546875" customWidth="1"/>
    <col min="2817" max="2817" width="7.7109375" customWidth="1"/>
    <col min="2818" max="2818" width="84" customWidth="1"/>
    <col min="2819" max="2819" width="25.85546875" customWidth="1"/>
    <col min="2820" max="2820" width="23.85546875" customWidth="1"/>
    <col min="3073" max="3073" width="7.7109375" customWidth="1"/>
    <col min="3074" max="3074" width="84" customWidth="1"/>
    <col min="3075" max="3075" width="25.85546875" customWidth="1"/>
    <col min="3076" max="3076" width="23.85546875" customWidth="1"/>
    <col min="3329" max="3329" width="7.7109375" customWidth="1"/>
    <col min="3330" max="3330" width="84" customWidth="1"/>
    <col min="3331" max="3331" width="25.85546875" customWidth="1"/>
    <col min="3332" max="3332" width="23.85546875" customWidth="1"/>
    <col min="3585" max="3585" width="7.7109375" customWidth="1"/>
    <col min="3586" max="3586" width="84" customWidth="1"/>
    <col min="3587" max="3587" width="25.85546875" customWidth="1"/>
    <col min="3588" max="3588" width="23.85546875" customWidth="1"/>
    <col min="3841" max="3841" width="7.7109375" customWidth="1"/>
    <col min="3842" max="3842" width="84" customWidth="1"/>
    <col min="3843" max="3843" width="25.85546875" customWidth="1"/>
    <col min="3844" max="3844" width="23.85546875" customWidth="1"/>
    <col min="4097" max="4097" width="7.7109375" customWidth="1"/>
    <col min="4098" max="4098" width="84" customWidth="1"/>
    <col min="4099" max="4099" width="25.85546875" customWidth="1"/>
    <col min="4100" max="4100" width="23.85546875" customWidth="1"/>
    <col min="4353" max="4353" width="7.7109375" customWidth="1"/>
    <col min="4354" max="4354" width="84" customWidth="1"/>
    <col min="4355" max="4355" width="25.85546875" customWidth="1"/>
    <col min="4356" max="4356" width="23.85546875" customWidth="1"/>
    <col min="4609" max="4609" width="7.7109375" customWidth="1"/>
    <col min="4610" max="4610" width="84" customWidth="1"/>
    <col min="4611" max="4611" width="25.85546875" customWidth="1"/>
    <col min="4612" max="4612" width="23.85546875" customWidth="1"/>
    <col min="4865" max="4865" width="7.7109375" customWidth="1"/>
    <col min="4866" max="4866" width="84" customWidth="1"/>
    <col min="4867" max="4867" width="25.85546875" customWidth="1"/>
    <col min="4868" max="4868" width="23.85546875" customWidth="1"/>
    <col min="5121" max="5121" width="7.7109375" customWidth="1"/>
    <col min="5122" max="5122" width="84" customWidth="1"/>
    <col min="5123" max="5123" width="25.85546875" customWidth="1"/>
    <col min="5124" max="5124" width="23.85546875" customWidth="1"/>
    <col min="5377" max="5377" width="7.7109375" customWidth="1"/>
    <col min="5378" max="5378" width="84" customWidth="1"/>
    <col min="5379" max="5379" width="25.85546875" customWidth="1"/>
    <col min="5380" max="5380" width="23.85546875" customWidth="1"/>
    <col min="5633" max="5633" width="7.7109375" customWidth="1"/>
    <col min="5634" max="5634" width="84" customWidth="1"/>
    <col min="5635" max="5635" width="25.85546875" customWidth="1"/>
    <col min="5636" max="5636" width="23.85546875" customWidth="1"/>
    <col min="5889" max="5889" width="7.7109375" customWidth="1"/>
    <col min="5890" max="5890" width="84" customWidth="1"/>
    <col min="5891" max="5891" width="25.85546875" customWidth="1"/>
    <col min="5892" max="5892" width="23.85546875" customWidth="1"/>
    <col min="6145" max="6145" width="7.7109375" customWidth="1"/>
    <col min="6146" max="6146" width="84" customWidth="1"/>
    <col min="6147" max="6147" width="25.85546875" customWidth="1"/>
    <col min="6148" max="6148" width="23.85546875" customWidth="1"/>
    <col min="6401" max="6401" width="7.7109375" customWidth="1"/>
    <col min="6402" max="6402" width="84" customWidth="1"/>
    <col min="6403" max="6403" width="25.85546875" customWidth="1"/>
    <col min="6404" max="6404" width="23.85546875" customWidth="1"/>
    <col min="6657" max="6657" width="7.7109375" customWidth="1"/>
    <col min="6658" max="6658" width="84" customWidth="1"/>
    <col min="6659" max="6659" width="25.85546875" customWidth="1"/>
    <col min="6660" max="6660" width="23.85546875" customWidth="1"/>
    <col min="6913" max="6913" width="7.7109375" customWidth="1"/>
    <col min="6914" max="6914" width="84" customWidth="1"/>
    <col min="6915" max="6915" width="25.85546875" customWidth="1"/>
    <col min="6916" max="6916" width="23.85546875" customWidth="1"/>
    <col min="7169" max="7169" width="7.7109375" customWidth="1"/>
    <col min="7170" max="7170" width="84" customWidth="1"/>
    <col min="7171" max="7171" width="25.85546875" customWidth="1"/>
    <col min="7172" max="7172" width="23.85546875" customWidth="1"/>
    <col min="7425" max="7425" width="7.7109375" customWidth="1"/>
    <col min="7426" max="7426" width="84" customWidth="1"/>
    <col min="7427" max="7427" width="25.85546875" customWidth="1"/>
    <col min="7428" max="7428" width="23.85546875" customWidth="1"/>
    <col min="7681" max="7681" width="7.7109375" customWidth="1"/>
    <col min="7682" max="7682" width="84" customWidth="1"/>
    <col min="7683" max="7683" width="25.85546875" customWidth="1"/>
    <col min="7684" max="7684" width="23.85546875" customWidth="1"/>
    <col min="7937" max="7937" width="7.7109375" customWidth="1"/>
    <col min="7938" max="7938" width="84" customWidth="1"/>
    <col min="7939" max="7939" width="25.85546875" customWidth="1"/>
    <col min="7940" max="7940" width="23.85546875" customWidth="1"/>
    <col min="8193" max="8193" width="7.7109375" customWidth="1"/>
    <col min="8194" max="8194" width="84" customWidth="1"/>
    <col min="8195" max="8195" width="25.85546875" customWidth="1"/>
    <col min="8196" max="8196" width="23.85546875" customWidth="1"/>
    <col min="8449" max="8449" width="7.7109375" customWidth="1"/>
    <col min="8450" max="8450" width="84" customWidth="1"/>
    <col min="8451" max="8451" width="25.85546875" customWidth="1"/>
    <col min="8452" max="8452" width="23.85546875" customWidth="1"/>
    <col min="8705" max="8705" width="7.7109375" customWidth="1"/>
    <col min="8706" max="8706" width="84" customWidth="1"/>
    <col min="8707" max="8707" width="25.85546875" customWidth="1"/>
    <col min="8708" max="8708" width="23.85546875" customWidth="1"/>
    <col min="8961" max="8961" width="7.7109375" customWidth="1"/>
    <col min="8962" max="8962" width="84" customWidth="1"/>
    <col min="8963" max="8963" width="25.85546875" customWidth="1"/>
    <col min="8964" max="8964" width="23.85546875" customWidth="1"/>
    <col min="9217" max="9217" width="7.7109375" customWidth="1"/>
    <col min="9218" max="9218" width="84" customWidth="1"/>
    <col min="9219" max="9219" width="25.85546875" customWidth="1"/>
    <col min="9220" max="9220" width="23.85546875" customWidth="1"/>
    <col min="9473" max="9473" width="7.7109375" customWidth="1"/>
    <col min="9474" max="9474" width="84" customWidth="1"/>
    <col min="9475" max="9475" width="25.85546875" customWidth="1"/>
    <col min="9476" max="9476" width="23.85546875" customWidth="1"/>
    <col min="9729" max="9729" width="7.7109375" customWidth="1"/>
    <col min="9730" max="9730" width="84" customWidth="1"/>
    <col min="9731" max="9731" width="25.85546875" customWidth="1"/>
    <col min="9732" max="9732" width="23.85546875" customWidth="1"/>
    <col min="9985" max="9985" width="7.7109375" customWidth="1"/>
    <col min="9986" max="9986" width="84" customWidth="1"/>
    <col min="9987" max="9987" width="25.85546875" customWidth="1"/>
    <col min="9988" max="9988" width="23.85546875" customWidth="1"/>
    <col min="10241" max="10241" width="7.7109375" customWidth="1"/>
    <col min="10242" max="10242" width="84" customWidth="1"/>
    <col min="10243" max="10243" width="25.85546875" customWidth="1"/>
    <col min="10244" max="10244" width="23.85546875" customWidth="1"/>
    <col min="10497" max="10497" width="7.7109375" customWidth="1"/>
    <col min="10498" max="10498" width="84" customWidth="1"/>
    <col min="10499" max="10499" width="25.85546875" customWidth="1"/>
    <col min="10500" max="10500" width="23.85546875" customWidth="1"/>
    <col min="10753" max="10753" width="7.7109375" customWidth="1"/>
    <col min="10754" max="10754" width="84" customWidth="1"/>
    <col min="10755" max="10755" width="25.85546875" customWidth="1"/>
    <col min="10756" max="10756" width="23.85546875" customWidth="1"/>
    <col min="11009" max="11009" width="7.7109375" customWidth="1"/>
    <col min="11010" max="11010" width="84" customWidth="1"/>
    <col min="11011" max="11011" width="25.85546875" customWidth="1"/>
    <col min="11012" max="11012" width="23.85546875" customWidth="1"/>
    <col min="11265" max="11265" width="7.7109375" customWidth="1"/>
    <col min="11266" max="11266" width="84" customWidth="1"/>
    <col min="11267" max="11267" width="25.85546875" customWidth="1"/>
    <col min="11268" max="11268" width="23.85546875" customWidth="1"/>
    <col min="11521" max="11521" width="7.7109375" customWidth="1"/>
    <col min="11522" max="11522" width="84" customWidth="1"/>
    <col min="11523" max="11523" width="25.85546875" customWidth="1"/>
    <col min="11524" max="11524" width="23.85546875" customWidth="1"/>
    <col min="11777" max="11777" width="7.7109375" customWidth="1"/>
    <col min="11778" max="11778" width="84" customWidth="1"/>
    <col min="11779" max="11779" width="25.85546875" customWidth="1"/>
    <col min="11780" max="11780" width="23.85546875" customWidth="1"/>
    <col min="12033" max="12033" width="7.7109375" customWidth="1"/>
    <col min="12034" max="12034" width="84" customWidth="1"/>
    <col min="12035" max="12035" width="25.85546875" customWidth="1"/>
    <col min="12036" max="12036" width="23.85546875" customWidth="1"/>
    <col min="12289" max="12289" width="7.7109375" customWidth="1"/>
    <col min="12290" max="12290" width="84" customWidth="1"/>
    <col min="12291" max="12291" width="25.85546875" customWidth="1"/>
    <col min="12292" max="12292" width="23.85546875" customWidth="1"/>
    <col min="12545" max="12545" width="7.7109375" customWidth="1"/>
    <col min="12546" max="12546" width="84" customWidth="1"/>
    <col min="12547" max="12547" width="25.85546875" customWidth="1"/>
    <col min="12548" max="12548" width="23.85546875" customWidth="1"/>
    <col min="12801" max="12801" width="7.7109375" customWidth="1"/>
    <col min="12802" max="12802" width="84" customWidth="1"/>
    <col min="12803" max="12803" width="25.85546875" customWidth="1"/>
    <col min="12804" max="12804" width="23.85546875" customWidth="1"/>
    <col min="13057" max="13057" width="7.7109375" customWidth="1"/>
    <col min="13058" max="13058" width="84" customWidth="1"/>
    <col min="13059" max="13059" width="25.85546875" customWidth="1"/>
    <col min="13060" max="13060" width="23.85546875" customWidth="1"/>
    <col min="13313" max="13313" width="7.7109375" customWidth="1"/>
    <col min="13314" max="13314" width="84" customWidth="1"/>
    <col min="13315" max="13315" width="25.85546875" customWidth="1"/>
    <col min="13316" max="13316" width="23.85546875" customWidth="1"/>
    <col min="13569" max="13569" width="7.7109375" customWidth="1"/>
    <col min="13570" max="13570" width="84" customWidth="1"/>
    <col min="13571" max="13571" width="25.85546875" customWidth="1"/>
    <col min="13572" max="13572" width="23.85546875" customWidth="1"/>
    <col min="13825" max="13825" width="7.7109375" customWidth="1"/>
    <col min="13826" max="13826" width="84" customWidth="1"/>
    <col min="13827" max="13827" width="25.85546875" customWidth="1"/>
    <col min="13828" max="13828" width="23.85546875" customWidth="1"/>
    <col min="14081" max="14081" width="7.7109375" customWidth="1"/>
    <col min="14082" max="14082" width="84" customWidth="1"/>
    <col min="14083" max="14083" width="25.85546875" customWidth="1"/>
    <col min="14084" max="14084" width="23.85546875" customWidth="1"/>
    <col min="14337" max="14337" width="7.7109375" customWidth="1"/>
    <col min="14338" max="14338" width="84" customWidth="1"/>
    <col min="14339" max="14339" width="25.85546875" customWidth="1"/>
    <col min="14340" max="14340" width="23.85546875" customWidth="1"/>
    <col min="14593" max="14593" width="7.7109375" customWidth="1"/>
    <col min="14594" max="14594" width="84" customWidth="1"/>
    <col min="14595" max="14595" width="25.85546875" customWidth="1"/>
    <col min="14596" max="14596" width="23.85546875" customWidth="1"/>
    <col min="14849" max="14849" width="7.7109375" customWidth="1"/>
    <col min="14850" max="14850" width="84" customWidth="1"/>
    <col min="14851" max="14851" width="25.85546875" customWidth="1"/>
    <col min="14852" max="14852" width="23.85546875" customWidth="1"/>
    <col min="15105" max="15105" width="7.7109375" customWidth="1"/>
    <col min="15106" max="15106" width="84" customWidth="1"/>
    <col min="15107" max="15107" width="25.85546875" customWidth="1"/>
    <col min="15108" max="15108" width="23.85546875" customWidth="1"/>
    <col min="15361" max="15361" width="7.7109375" customWidth="1"/>
    <col min="15362" max="15362" width="84" customWidth="1"/>
    <col min="15363" max="15363" width="25.85546875" customWidth="1"/>
    <col min="15364" max="15364" width="23.85546875" customWidth="1"/>
    <col min="15617" max="15617" width="7.7109375" customWidth="1"/>
    <col min="15618" max="15618" width="84" customWidth="1"/>
    <col min="15619" max="15619" width="25.85546875" customWidth="1"/>
    <col min="15620" max="15620" width="23.85546875" customWidth="1"/>
    <col min="15873" max="15873" width="7.7109375" customWidth="1"/>
    <col min="15874" max="15874" width="84" customWidth="1"/>
    <col min="15875" max="15875" width="25.85546875" customWidth="1"/>
    <col min="15876" max="15876" width="23.85546875" customWidth="1"/>
    <col min="16129" max="16129" width="7.7109375" customWidth="1"/>
    <col min="16130" max="16130" width="84" customWidth="1"/>
    <col min="16131" max="16131" width="25.85546875" customWidth="1"/>
    <col min="16132" max="16132" width="23.85546875" customWidth="1"/>
  </cols>
  <sheetData>
    <row r="1" spans="1:3" ht="45" customHeight="1">
      <c r="A1" s="15"/>
      <c r="B1" s="307" t="str">
        <f>'[2]Управленческий отчет'!B1:H1</f>
        <v>Управленческий отчет о прибылях (убытках) 
по ОАО "МРСК Юга" за 2013 год</v>
      </c>
      <c r="C1" s="308"/>
    </row>
    <row r="2" spans="1:3" ht="15.75" thickBot="1">
      <c r="A2" s="15"/>
      <c r="B2" s="16"/>
      <c r="C2" s="17"/>
    </row>
    <row r="3" spans="1:3" ht="29.25" thickBot="1">
      <c r="A3" s="18" t="s">
        <v>91</v>
      </c>
      <c r="B3" s="19" t="s">
        <v>92</v>
      </c>
      <c r="C3" s="20" t="s">
        <v>93</v>
      </c>
    </row>
    <row r="4" spans="1:3" ht="15.75" thickBot="1">
      <c r="A4" s="21" t="s">
        <v>5</v>
      </c>
      <c r="B4" s="22" t="s">
        <v>94</v>
      </c>
      <c r="C4" s="23">
        <f>'[2]Управленческий отчет'!C4</f>
        <v>4394972.260031349</v>
      </c>
    </row>
    <row r="5" spans="1:3">
      <c r="A5" s="24"/>
      <c r="B5" s="25" t="s">
        <v>95</v>
      </c>
      <c r="C5" s="26">
        <f>'[2]Управленческий отчет'!C5</f>
        <v>3912876</v>
      </c>
    </row>
    <row r="6" spans="1:3">
      <c r="A6" s="27"/>
      <c r="B6" s="28" t="s">
        <v>96</v>
      </c>
      <c r="C6" s="29">
        <f>'[2]Управленческий отчет'!C6</f>
        <v>459420</v>
      </c>
    </row>
    <row r="7" spans="1:3">
      <c r="A7" s="30"/>
      <c r="B7" s="31" t="s">
        <v>97</v>
      </c>
      <c r="C7" s="29">
        <f>'[2]Управленческий отчет'!C7</f>
        <v>22676.260031349433</v>
      </c>
    </row>
    <row r="8" spans="1:3">
      <c r="A8" s="30"/>
      <c r="B8" s="32" t="s">
        <v>98</v>
      </c>
      <c r="C8" s="29">
        <v>0</v>
      </c>
    </row>
    <row r="9" spans="1:3">
      <c r="A9" s="30"/>
      <c r="B9" s="32" t="s">
        <v>99</v>
      </c>
      <c r="C9" s="33">
        <f>'[2]Управленческий отчет'!C9</f>
        <v>20143</v>
      </c>
    </row>
    <row r="10" spans="1:3" ht="15.75" thickBot="1">
      <c r="A10" s="34"/>
      <c r="B10" s="35" t="s">
        <v>100</v>
      </c>
      <c r="C10" s="36">
        <f>'[2]Управленческий отчет'!C10</f>
        <v>2533.2600313494336</v>
      </c>
    </row>
    <row r="11" spans="1:3" ht="15.75" thickBot="1">
      <c r="A11" s="21" t="s">
        <v>101</v>
      </c>
      <c r="B11" s="37" t="s">
        <v>102</v>
      </c>
      <c r="C11" s="23">
        <f>'[2]Управленческий отчет'!C11</f>
        <v>3262694.5038646283</v>
      </c>
    </row>
    <row r="12" spans="1:3">
      <c r="A12" s="24"/>
      <c r="B12" s="38" t="s">
        <v>95</v>
      </c>
      <c r="C12" s="26">
        <f>'[2]Управленческий отчет'!C12</f>
        <v>3177891</v>
      </c>
    </row>
    <row r="13" spans="1:3">
      <c r="A13" s="27"/>
      <c r="B13" s="39" t="s">
        <v>96</v>
      </c>
      <c r="C13" s="29">
        <f>'[2]Управленческий отчет'!C13</f>
        <v>63631</v>
      </c>
    </row>
    <row r="14" spans="1:3">
      <c r="A14" s="27"/>
      <c r="B14" s="39" t="s">
        <v>103</v>
      </c>
      <c r="C14" s="29">
        <f>'[2]Управленческий отчет'!C14</f>
        <v>21172.503864628274</v>
      </c>
    </row>
    <row r="15" spans="1:3">
      <c r="A15" s="27"/>
      <c r="B15" s="32" t="s">
        <v>98</v>
      </c>
      <c r="C15" s="29">
        <v>0</v>
      </c>
    </row>
    <row r="16" spans="1:3">
      <c r="A16" s="27"/>
      <c r="B16" s="32" t="s">
        <v>99</v>
      </c>
      <c r="C16" s="33">
        <f>'[2]Управленческий отчет'!C16</f>
        <v>20393</v>
      </c>
    </row>
    <row r="17" spans="1:3" ht="15.75" thickBot="1">
      <c r="A17" s="27"/>
      <c r="B17" s="35" t="s">
        <v>100</v>
      </c>
      <c r="C17" s="40">
        <f>'[2]Управленческий отчет'!C17</f>
        <v>779.50386462827214</v>
      </c>
    </row>
    <row r="18" spans="1:3" ht="15.75" thickBot="1">
      <c r="A18" s="21" t="s">
        <v>15</v>
      </c>
      <c r="B18" s="22" t="s">
        <v>104</v>
      </c>
      <c r="C18" s="23">
        <f>'[2]Управленческий отчет'!C18</f>
        <v>1132277.7561667212</v>
      </c>
    </row>
    <row r="19" spans="1:3">
      <c r="A19" s="41"/>
      <c r="B19" s="38" t="s">
        <v>95</v>
      </c>
      <c r="C19" s="26">
        <f>'[2]Управленческий отчет'!C19</f>
        <v>734985</v>
      </c>
    </row>
    <row r="20" spans="1:3">
      <c r="A20" s="30"/>
      <c r="B20" s="39" t="s">
        <v>96</v>
      </c>
      <c r="C20" s="29">
        <f>'[2]Управленческий отчет'!C20</f>
        <v>395789</v>
      </c>
    </row>
    <row r="21" spans="1:3" ht="15.75" thickBot="1">
      <c r="A21" s="30"/>
      <c r="B21" s="42" t="s">
        <v>105</v>
      </c>
      <c r="C21" s="43">
        <f>'[2]Управленческий отчет'!C21</f>
        <v>1503.7561667211594</v>
      </c>
    </row>
    <row r="22" spans="1:3" ht="15.75" thickBot="1">
      <c r="A22" s="21" t="s">
        <v>20</v>
      </c>
      <c r="B22" s="37" t="s">
        <v>106</v>
      </c>
      <c r="C22" s="23">
        <f>'[2]Управленческий отчет'!C22</f>
        <v>109770</v>
      </c>
    </row>
    <row r="23" spans="1:3">
      <c r="A23" s="24"/>
      <c r="B23" s="38" t="s">
        <v>95</v>
      </c>
      <c r="C23" s="26">
        <f>'[2]Управленческий отчет'!C23</f>
        <v>100558.507</v>
      </c>
    </row>
    <row r="24" spans="1:3">
      <c r="A24" s="27"/>
      <c r="B24" s="39" t="s">
        <v>96</v>
      </c>
      <c r="C24" s="26">
        <f>'[2]Управленческий отчет'!C24</f>
        <v>2405.069</v>
      </c>
    </row>
    <row r="25" spans="1:3" ht="15.75" thickBot="1">
      <c r="A25" s="34"/>
      <c r="B25" s="42" t="s">
        <v>105</v>
      </c>
      <c r="C25" s="26">
        <f>'[2]Управленческий отчет'!C25</f>
        <v>6806.424</v>
      </c>
    </row>
    <row r="26" spans="1:3" ht="15.75" thickBot="1">
      <c r="A26" s="21" t="s">
        <v>56</v>
      </c>
      <c r="B26" s="44" t="s">
        <v>107</v>
      </c>
      <c r="C26" s="23">
        <f>'[2]Управленческий отчет'!C26</f>
        <v>212148</v>
      </c>
    </row>
    <row r="27" spans="1:3">
      <c r="A27" s="24"/>
      <c r="B27" s="38" t="s">
        <v>95</v>
      </c>
      <c r="C27" s="26">
        <f>'[2]Управленческий отчет'!C27</f>
        <v>200713.53699999998</v>
      </c>
    </row>
    <row r="28" spans="1:3">
      <c r="A28" s="27"/>
      <c r="B28" s="39" t="s">
        <v>96</v>
      </c>
      <c r="C28" s="26">
        <f>'[2]Управленческий отчет'!C28</f>
        <v>4576.91</v>
      </c>
    </row>
    <row r="29" spans="1:3" ht="15.75" thickBot="1">
      <c r="A29" s="30"/>
      <c r="B29" s="42" t="s">
        <v>105</v>
      </c>
      <c r="C29" s="26">
        <f>'[2]Управленческий отчет'!C29</f>
        <v>6857.5529999999999</v>
      </c>
    </row>
    <row r="30" spans="1:3" ht="15.75" thickBot="1">
      <c r="A30" s="21" t="s">
        <v>108</v>
      </c>
      <c r="B30" s="37" t="s">
        <v>109</v>
      </c>
      <c r="C30" s="23">
        <f>'[2]Управленческий отчет'!C30</f>
        <v>120396.24966260338</v>
      </c>
    </row>
    <row r="31" spans="1:3">
      <c r="A31" s="41"/>
      <c r="B31" s="38" t="s">
        <v>95</v>
      </c>
      <c r="C31" s="26">
        <f>'[2]Управленческий отчет'!C31</f>
        <v>107189.66307911316</v>
      </c>
    </row>
    <row r="32" spans="1:3">
      <c r="A32" s="30"/>
      <c r="B32" s="39" t="s">
        <v>96</v>
      </c>
      <c r="C32" s="26">
        <f>'[2]Управленческий отчет'!C32</f>
        <v>12585.391157758684</v>
      </c>
    </row>
    <row r="33" spans="1:4" ht="15.75" thickBot="1">
      <c r="A33" s="30"/>
      <c r="B33" s="42" t="s">
        <v>105</v>
      </c>
      <c r="C33" s="26">
        <f>'[2]Управленческий отчет'!C33</f>
        <v>621.1954257315349</v>
      </c>
    </row>
    <row r="34" spans="1:4" ht="15.75" thickBot="1">
      <c r="A34" s="21" t="s">
        <v>110</v>
      </c>
      <c r="B34" s="37" t="s">
        <v>111</v>
      </c>
      <c r="C34" s="23">
        <f>'[2]Управленческий отчет'!C34</f>
        <v>396.45291759271589</v>
      </c>
    </row>
    <row r="35" spans="1:4">
      <c r="A35" s="24"/>
      <c r="B35" s="38" t="s">
        <v>95</v>
      </c>
      <c r="C35" s="26">
        <f>'[2]Управленческий отчет'!C35</f>
        <v>352.96493688618881</v>
      </c>
    </row>
    <row r="36" spans="1:4">
      <c r="A36" s="27"/>
      <c r="B36" s="39" t="s">
        <v>96</v>
      </c>
      <c r="C36" s="26">
        <f>'[2]Управленческий отчет'!C36</f>
        <v>41.442445736653255</v>
      </c>
    </row>
    <row r="37" spans="1:4" ht="15.75" thickBot="1">
      <c r="A37" s="34"/>
      <c r="B37" s="42" t="s">
        <v>105</v>
      </c>
      <c r="C37" s="26">
        <f>'[2]Управленческий отчет'!C37</f>
        <v>2.0455349698738363</v>
      </c>
    </row>
    <row r="38" spans="1:4" ht="15.75" thickBot="1">
      <c r="A38" s="21" t="s">
        <v>110</v>
      </c>
      <c r="B38" s="37" t="s">
        <v>112</v>
      </c>
      <c r="C38" s="23">
        <f>'[2]Управленческий отчет'!C38</f>
        <v>74008.743999999992</v>
      </c>
    </row>
    <row r="39" spans="1:4">
      <c r="A39" s="24"/>
      <c r="B39" s="38" t="s">
        <v>95</v>
      </c>
      <c r="C39" s="26">
        <f>'[2]Управленческий отчет'!C39</f>
        <v>74008.743999999992</v>
      </c>
    </row>
    <row r="40" spans="1:4">
      <c r="A40" s="27"/>
      <c r="B40" s="39" t="s">
        <v>96</v>
      </c>
      <c r="C40" s="26">
        <v>0</v>
      </c>
    </row>
    <row r="41" spans="1:4" ht="15.75" thickBot="1">
      <c r="A41" s="34"/>
      <c r="B41" s="42" t="s">
        <v>105</v>
      </c>
      <c r="C41" s="26">
        <v>0</v>
      </c>
    </row>
    <row r="42" spans="1:4" ht="15.75" thickBot="1">
      <c r="A42" s="21" t="s">
        <v>113</v>
      </c>
      <c r="B42" s="44" t="s">
        <v>114</v>
      </c>
      <c r="C42" s="23">
        <f>'[2]Управленческий отчет'!C42</f>
        <v>52815.81452043484</v>
      </c>
    </row>
    <row r="43" spans="1:4">
      <c r="A43" s="24"/>
      <c r="B43" s="38" t="s">
        <v>95</v>
      </c>
      <c r="C43" s="26">
        <f>'[2]Управленческий отчет'!C43</f>
        <v>47022.306588116408</v>
      </c>
    </row>
    <row r="44" spans="1:4">
      <c r="A44" s="27"/>
      <c r="B44" s="39" t="s">
        <v>96</v>
      </c>
      <c r="C44" s="26">
        <f>'[2]Управленческий отчет'!C44</f>
        <v>5520.9999224898611</v>
      </c>
      <c r="D44" s="45"/>
    </row>
    <row r="45" spans="1:4" ht="15.75" thickBot="1">
      <c r="A45" s="30"/>
      <c r="B45" s="42" t="s">
        <v>105</v>
      </c>
      <c r="C45" s="26">
        <f>'[2]Управленческий отчет'!C45</f>
        <v>272.5080098285668</v>
      </c>
      <c r="D45" s="46"/>
    </row>
    <row r="46" spans="1:4" ht="15.75" thickBot="1">
      <c r="A46" s="21" t="s">
        <v>113</v>
      </c>
      <c r="B46" s="44" t="s">
        <v>115</v>
      </c>
      <c r="C46" s="23">
        <f>'[2]Управленческий отчет'!C46</f>
        <v>427594.21399999998</v>
      </c>
    </row>
    <row r="47" spans="1:4">
      <c r="A47" s="24"/>
      <c r="B47" s="38" t="s">
        <v>95</v>
      </c>
      <c r="C47" s="26">
        <f>'[2]Управленческий отчет'!C47</f>
        <v>427594.21399999998</v>
      </c>
    </row>
    <row r="48" spans="1:4">
      <c r="A48" s="27"/>
      <c r="B48" s="39" t="s">
        <v>96</v>
      </c>
      <c r="C48" s="26">
        <v>0</v>
      </c>
    </row>
    <row r="49" spans="1:3" ht="15.75" thickBot="1">
      <c r="A49" s="30"/>
      <c r="B49" s="42" t="s">
        <v>105</v>
      </c>
      <c r="C49" s="26">
        <v>0</v>
      </c>
    </row>
    <row r="50" spans="1:3" ht="15.75" thickBot="1">
      <c r="A50" s="21" t="s">
        <v>116</v>
      </c>
      <c r="B50" s="37" t="s">
        <v>117</v>
      </c>
      <c r="C50" s="23">
        <f>'[2]Управленческий отчет'!C50</f>
        <v>5044.6399999999994</v>
      </c>
    </row>
    <row r="51" spans="1:3">
      <c r="A51" s="47"/>
      <c r="B51" s="38" t="s">
        <v>95</v>
      </c>
      <c r="C51" s="48">
        <f>'[2]Управленческий отчет'!C51</f>
        <v>4491.28</v>
      </c>
    </row>
    <row r="52" spans="1:3">
      <c r="A52" s="27"/>
      <c r="B52" s="39" t="s">
        <v>96</v>
      </c>
      <c r="C52" s="29">
        <f>'[2]Управленческий отчет'!C52</f>
        <v>527.33000000000004</v>
      </c>
    </row>
    <row r="53" spans="1:3" ht="15.75" thickBot="1">
      <c r="A53" s="34"/>
      <c r="B53" s="49" t="s">
        <v>105</v>
      </c>
      <c r="C53" s="50">
        <f>'[2]Управленческий отчет'!C53</f>
        <v>26.03</v>
      </c>
    </row>
    <row r="54" spans="1:3" ht="15.75" thickBot="1">
      <c r="A54" s="21" t="s">
        <v>118</v>
      </c>
      <c r="B54" s="37" t="s">
        <v>119</v>
      </c>
      <c r="C54" s="23">
        <f>'[2]Управленческий отчет'!C54</f>
        <v>168011.82822000002</v>
      </c>
    </row>
    <row r="55" spans="1:3">
      <c r="A55" s="47"/>
      <c r="B55" s="38" t="s">
        <v>95</v>
      </c>
      <c r="C55" s="48">
        <f>'[2]Управленческий отчет'!C55</f>
        <v>159048.00497741098</v>
      </c>
    </row>
    <row r="56" spans="1:3">
      <c r="A56" s="27"/>
      <c r="B56" s="39" t="s">
        <v>96</v>
      </c>
      <c r="C56" s="29">
        <f>'[2]Управленческий отчет'!C56</f>
        <v>6298.8210693890696</v>
      </c>
    </row>
    <row r="57" spans="1:3" ht="15.75" thickBot="1">
      <c r="A57" s="30"/>
      <c r="B57" s="42" t="s">
        <v>105</v>
      </c>
      <c r="C57" s="43">
        <f>'[2]Управленческий отчет'!C57</f>
        <v>2665.0021731999745</v>
      </c>
    </row>
    <row r="58" spans="1:3" ht="15.75" thickBot="1">
      <c r="A58" s="51" t="s">
        <v>120</v>
      </c>
      <c r="B58" s="44" t="s">
        <v>121</v>
      </c>
      <c r="C58" s="23">
        <f>'[2]Управленческий отчет'!C59</f>
        <v>340531.48668127565</v>
      </c>
    </row>
    <row r="59" spans="1:3">
      <c r="A59" s="47"/>
      <c r="B59" s="38" t="s">
        <v>95</v>
      </c>
      <c r="C59" s="48">
        <f>'[2]Управленческий отчет'!C60</f>
        <v>-27171.229707754392</v>
      </c>
    </row>
    <row r="60" spans="1:3">
      <c r="A60" s="27"/>
      <c r="B60" s="39" t="s">
        <v>96</v>
      </c>
      <c r="C60" s="29">
        <f>'[2]Управленческий отчет'!C61</f>
        <v>369780.71929609909</v>
      </c>
    </row>
    <row r="61" spans="1:3" ht="15.75" thickBot="1">
      <c r="A61" s="34"/>
      <c r="B61" s="49" t="s">
        <v>105</v>
      </c>
      <c r="C61" s="29">
        <f>'[2]Управленческий отчет'!C62</f>
        <v>-2078.0029070690439</v>
      </c>
    </row>
    <row r="62" spans="1:3" ht="15.75" thickBot="1">
      <c r="A62" s="51" t="s">
        <v>122</v>
      </c>
      <c r="B62" s="44" t="s">
        <v>123</v>
      </c>
      <c r="C62" s="23">
        <f>'[2]Управленческий отчет'!C64</f>
        <v>244725.65476300617</v>
      </c>
    </row>
    <row r="63" spans="1:3">
      <c r="A63" s="52"/>
      <c r="B63" s="53" t="s">
        <v>95</v>
      </c>
      <c r="C63" s="26">
        <f>'[2]Управленческий отчет'!C65</f>
        <v>244400.63935887895</v>
      </c>
    </row>
    <row r="64" spans="1:3">
      <c r="A64" s="52"/>
      <c r="B64" s="54" t="s">
        <v>96</v>
      </c>
      <c r="C64" s="26">
        <f>'[2]Управленческий отчет'!C66</f>
        <v>0</v>
      </c>
    </row>
    <row r="65" spans="1:3">
      <c r="A65" s="52"/>
      <c r="B65" s="54" t="s">
        <v>105</v>
      </c>
      <c r="C65" s="29">
        <f>'[2]Управленческий отчет'!C67</f>
        <v>325.01540412718043</v>
      </c>
    </row>
    <row r="66" spans="1:3" ht="30">
      <c r="A66" s="27"/>
      <c r="B66" s="55" t="s">
        <v>124</v>
      </c>
      <c r="C66" s="56">
        <f>'[2]Управленческий отчет'!C68</f>
        <v>40</v>
      </c>
    </row>
    <row r="67" spans="1:3" ht="30">
      <c r="A67" s="27"/>
      <c r="B67" s="57" t="s">
        <v>125</v>
      </c>
      <c r="C67" s="29">
        <f>'[2]Управленческий отчет'!C69</f>
        <v>244685.65476300617</v>
      </c>
    </row>
    <row r="68" spans="1:3" ht="15.75" thickBot="1">
      <c r="A68" s="34"/>
      <c r="B68" s="58"/>
      <c r="C68" s="59"/>
    </row>
    <row r="69" spans="1:3" ht="15.75" thickBot="1">
      <c r="A69" s="21" t="s">
        <v>126</v>
      </c>
      <c r="B69" s="37" t="s">
        <v>127</v>
      </c>
      <c r="C69" s="23">
        <f>'[2]Управленческий отчет'!C71</f>
        <v>95805.831918269527</v>
      </c>
    </row>
    <row r="70" spans="1:3">
      <c r="A70" s="60"/>
      <c r="B70" s="61" t="s">
        <v>95</v>
      </c>
      <c r="C70" s="62">
        <f>'[2]Управленческий отчет'!C72</f>
        <v>-271571.86906663334</v>
      </c>
    </row>
    <row r="71" spans="1:3">
      <c r="A71" s="63"/>
      <c r="B71" s="64" t="s">
        <v>96</v>
      </c>
      <c r="C71" s="65">
        <f>'[2]Управленческий отчет'!C73</f>
        <v>369780.71929609909</v>
      </c>
    </row>
    <row r="72" spans="1:3" ht="15.75" thickBot="1">
      <c r="A72" s="66"/>
      <c r="B72" s="67" t="s">
        <v>105</v>
      </c>
      <c r="C72" s="68">
        <f>'[2]Управленческий отчет'!C74</f>
        <v>-2403.0183111962242</v>
      </c>
    </row>
    <row r="73" spans="1:3">
      <c r="A73" s="69"/>
      <c r="B73" s="70"/>
      <c r="C73" s="71"/>
    </row>
    <row r="74" spans="1:3">
      <c r="A74" s="69"/>
      <c r="B74" s="70"/>
      <c r="C74" s="71"/>
    </row>
    <row r="75" spans="1:3">
      <c r="A75" s="15"/>
      <c r="B75" s="16"/>
      <c r="C75" s="16"/>
    </row>
    <row r="76" spans="1:3" ht="18.75">
      <c r="A76" s="72" t="s">
        <v>128</v>
      </c>
      <c r="B76" s="72"/>
      <c r="C76" s="72" t="s">
        <v>129</v>
      </c>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Приложение 1</vt:lpstr>
      <vt:lpstr>Приложение 1,2,5</vt:lpstr>
      <vt:lpstr>Приложение 5</vt:lpstr>
      <vt:lpstr>Форма раскрытия</vt:lpstr>
      <vt:lpstr>Ремонт</vt:lpstr>
      <vt:lpstr>Упр. отчет за 2013г.</vt:lpstr>
      <vt:lpstr>'Приложение 1,2,5'!Область_печати</vt:lpstr>
      <vt:lpstr>'Приложение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2014-12-30T10:58:50Z</dcterms:modified>
</cp:coreProperties>
</file>